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mily\Desktop\Wallsend Harriers\2018\"/>
    </mc:Choice>
  </mc:AlternateContent>
  <xr:revisionPtr revIDLastSave="0" documentId="8_{A56257B7-54E1-445E-BABB-70E9FEE4C506}" xr6:coauthVersionLast="33" xr6:coauthVersionMax="33" xr10:uidLastSave="{00000000-0000-0000-0000-000000000000}"/>
  <bookViews>
    <workbookView xWindow="0" yWindow="0" windowWidth="20490" windowHeight="7545" tabRatio="652" activeTab="1" xr2:uid="{00000000-000D-0000-FFFF-FFFF00000000}"/>
  </bookViews>
  <sheets>
    <sheet name="Table" sheetId="6" r:id="rId1"/>
    <sheet name="SGP" sheetId="16" r:id="rId2"/>
    <sheet name="Road Races" sheetId="18" r:id="rId3"/>
    <sheet name="Relays - track &amp; field" sheetId="20" r:id="rId4"/>
    <sheet name="Club Champs" sheetId="29" r:id="rId5"/>
    <sheet name="Marathon" sheetId="30" r:id="rId6"/>
    <sheet name="Names" sheetId="28" r:id="rId7"/>
  </sheets>
  <definedNames>
    <definedName name="_xlnm._FilterDatabase" localSheetId="4" hidden="1">'Club Champs'!$A$3:$E$68</definedName>
    <definedName name="_xlnm._FilterDatabase" localSheetId="3" hidden="1">'Relays - track &amp; field'!$I$6:$J$36</definedName>
    <definedName name="_xlnm._FilterDatabase" localSheetId="2" hidden="1">'Road Races'!$AD$6:$AE$27</definedName>
    <definedName name="_xlnm._FilterDatabase" localSheetId="1" hidden="1">SGP!$A$6:$C$37</definedName>
    <definedName name="_xlnm._FilterDatabase" localSheetId="0" hidden="1">Table!$B$6:$AI$95</definedName>
    <definedName name="Table">#REF!</definedName>
  </definedNames>
  <calcPr calcId="179017"/>
</workbook>
</file>

<file path=xl/calcChain.xml><?xml version="1.0" encoding="utf-8"?>
<calcChain xmlns="http://schemas.openxmlformats.org/spreadsheetml/2006/main">
  <c r="A35" i="16" l="1"/>
  <c r="A36" i="16"/>
  <c r="A37" i="16"/>
  <c r="AD14" i="20" l="1"/>
  <c r="S7" i="16" l="1"/>
  <c r="T9" i="6" l="1"/>
  <c r="T7" i="6"/>
  <c r="T11" i="6"/>
  <c r="T12" i="6"/>
  <c r="T13" i="6"/>
  <c r="T10" i="6"/>
  <c r="T14" i="6"/>
  <c r="T15" i="6"/>
  <c r="T22" i="6"/>
  <c r="T16" i="6"/>
  <c r="T28" i="6"/>
  <c r="T26" i="6"/>
  <c r="T17" i="6"/>
  <c r="T18" i="6"/>
  <c r="T19" i="6"/>
  <c r="T31" i="6"/>
  <c r="T32" i="6"/>
  <c r="T35" i="6"/>
  <c r="T20" i="6"/>
  <c r="T25" i="6"/>
  <c r="T36" i="6"/>
  <c r="T37" i="6"/>
  <c r="T23" i="6"/>
  <c r="T24" i="6"/>
  <c r="T39" i="6"/>
  <c r="T40" i="6"/>
  <c r="T41" i="6"/>
  <c r="T29" i="6"/>
  <c r="T30" i="6"/>
  <c r="T43" i="6"/>
  <c r="T38" i="6"/>
  <c r="T21" i="6"/>
  <c r="T49" i="6"/>
  <c r="T53" i="6"/>
  <c r="T46" i="6"/>
  <c r="T27" i="6"/>
  <c r="T50" i="6"/>
  <c r="T54" i="6"/>
  <c r="T55" i="6"/>
  <c r="T34" i="6"/>
  <c r="T33" i="6"/>
  <c r="T44" i="6"/>
  <c r="T58" i="6"/>
  <c r="T59" i="6"/>
  <c r="T60" i="6"/>
  <c r="T61" i="6"/>
  <c r="T62" i="6"/>
  <c r="T63" i="6"/>
  <c r="T64" i="6"/>
  <c r="T67" i="6"/>
  <c r="T68" i="6"/>
  <c r="T45" i="6"/>
  <c r="T71" i="6"/>
  <c r="T72" i="6"/>
  <c r="T69" i="6"/>
  <c r="T73" i="6"/>
  <c r="T76" i="6"/>
  <c r="T77" i="6"/>
  <c r="T78" i="6"/>
  <c r="T79" i="6"/>
  <c r="T57" i="6"/>
  <c r="T80" i="6"/>
  <c r="T42" i="6"/>
  <c r="T82" i="6"/>
  <c r="T83" i="6"/>
  <c r="T52" i="6"/>
  <c r="T86" i="6"/>
  <c r="T51" i="6"/>
  <c r="T87" i="6"/>
  <c r="T90" i="6"/>
  <c r="T91" i="6"/>
  <c r="T92" i="6"/>
  <c r="T93" i="6"/>
  <c r="T94" i="6"/>
  <c r="T95" i="6"/>
  <c r="T88" i="6"/>
  <c r="T96" i="6"/>
  <c r="T89" i="6"/>
  <c r="T48" i="6"/>
  <c r="T101" i="6"/>
  <c r="T102" i="6"/>
  <c r="T103" i="6"/>
  <c r="T104" i="6"/>
  <c r="T105" i="6"/>
  <c r="T106" i="6"/>
  <c r="T107" i="6"/>
  <c r="T108" i="6"/>
  <c r="T109" i="6"/>
  <c r="T47" i="6"/>
  <c r="T110" i="6"/>
  <c r="T97" i="6"/>
  <c r="T98" i="6"/>
  <c r="T99" i="6"/>
  <c r="T65" i="6"/>
  <c r="T56" i="6"/>
  <c r="T66" i="6"/>
  <c r="T70" i="6"/>
  <c r="T74" i="6"/>
  <c r="T75" i="6"/>
  <c r="T81" i="6"/>
  <c r="T84" i="6"/>
  <c r="T85" i="6"/>
  <c r="T100" i="6"/>
  <c r="T111" i="6"/>
  <c r="T112" i="6"/>
  <c r="T113" i="6"/>
  <c r="T114" i="6"/>
  <c r="T115" i="6"/>
  <c r="T116" i="6"/>
  <c r="T117" i="6"/>
  <c r="T118" i="6"/>
  <c r="T119" i="6"/>
  <c r="T120" i="6"/>
  <c r="T121" i="6"/>
  <c r="T122" i="6"/>
  <c r="T123" i="6"/>
  <c r="T124" i="6"/>
  <c r="T125" i="6"/>
  <c r="T126" i="6"/>
  <c r="T127" i="6"/>
  <c r="T128" i="6"/>
  <c r="T129" i="6"/>
  <c r="T130" i="6"/>
  <c r="T131" i="6"/>
  <c r="T132" i="6"/>
  <c r="T133" i="6"/>
  <c r="T134" i="6"/>
  <c r="T135" i="6"/>
  <c r="T136" i="6"/>
  <c r="T137" i="6"/>
  <c r="T138" i="6"/>
  <c r="T139" i="6"/>
  <c r="T140" i="6"/>
  <c r="T141" i="6"/>
  <c r="T142" i="6"/>
  <c r="T143" i="6"/>
  <c r="T144" i="6"/>
  <c r="T145" i="6"/>
  <c r="T146" i="6"/>
  <c r="T147" i="6"/>
  <c r="T148" i="6"/>
  <c r="T149" i="6"/>
  <c r="T150" i="6"/>
  <c r="T151" i="6"/>
  <c r="T152" i="6"/>
  <c r="T153" i="6"/>
  <c r="T154" i="6"/>
  <c r="T155" i="6"/>
  <c r="T156" i="6"/>
  <c r="T157" i="6"/>
  <c r="T158" i="6"/>
  <c r="T159" i="6"/>
  <c r="T160" i="6"/>
  <c r="T161" i="6"/>
  <c r="T162" i="6"/>
  <c r="T163" i="6"/>
  <c r="T164" i="6"/>
  <c r="T165" i="6"/>
  <c r="T166" i="6"/>
  <c r="T167" i="6"/>
  <c r="T168" i="6"/>
  <c r="T169" i="6"/>
  <c r="T170" i="6"/>
  <c r="T8" i="6"/>
  <c r="W8" i="20"/>
  <c r="W9" i="20"/>
  <c r="W10" i="20"/>
  <c r="W11" i="20"/>
  <c r="W12" i="20"/>
  <c r="W13" i="20"/>
  <c r="W14" i="20"/>
  <c r="W15" i="20"/>
  <c r="W16" i="20"/>
  <c r="W17" i="20"/>
  <c r="W18" i="20"/>
  <c r="W19" i="20"/>
  <c r="W7" i="20"/>
  <c r="Z22" i="20" l="1"/>
  <c r="Y22" i="20"/>
  <c r="Z21" i="20"/>
  <c r="Y21" i="20"/>
  <c r="Z20" i="20"/>
  <c r="Y20" i="20"/>
  <c r="R35" i="20" l="1"/>
  <c r="S35" i="20" s="1"/>
  <c r="T35" i="20" s="1"/>
  <c r="P35" i="20"/>
  <c r="I35" i="20"/>
  <c r="R34" i="20"/>
  <c r="S34" i="20" s="1"/>
  <c r="T34" i="20" s="1"/>
  <c r="P34" i="20"/>
  <c r="I34" i="20"/>
  <c r="R33" i="20"/>
  <c r="S33" i="20" s="1"/>
  <c r="T33" i="20" s="1"/>
  <c r="P33" i="20"/>
  <c r="I33" i="20"/>
  <c r="R32" i="20"/>
  <c r="S32" i="20" s="1"/>
  <c r="T32" i="20" s="1"/>
  <c r="P32" i="20"/>
  <c r="I32" i="20"/>
  <c r="R31" i="20"/>
  <c r="S31" i="20" s="1"/>
  <c r="T31" i="20" s="1"/>
  <c r="P31" i="20"/>
  <c r="I31" i="20"/>
  <c r="R30" i="20"/>
  <c r="S30" i="20" s="1"/>
  <c r="T30" i="20" s="1"/>
  <c r="P30" i="20"/>
  <c r="I30" i="20"/>
  <c r="B7" i="20"/>
  <c r="O13" i="6"/>
  <c r="O35" i="6"/>
  <c r="O68" i="6"/>
  <c r="O46" i="6"/>
  <c r="O22" i="6"/>
  <c r="O71" i="6"/>
  <c r="O8" i="6"/>
  <c r="O37" i="6"/>
  <c r="O19" i="6"/>
  <c r="O29" i="6"/>
  <c r="O77" i="6"/>
  <c r="O11" i="6"/>
  <c r="O78" i="6"/>
  <c r="O17" i="6"/>
  <c r="O7" i="6"/>
  <c r="O25" i="6"/>
  <c r="O16" i="6"/>
  <c r="O44" i="6"/>
  <c r="O42" i="6"/>
  <c r="O20" i="6"/>
  <c r="O10" i="6"/>
  <c r="O23" i="6"/>
  <c r="O15" i="6"/>
  <c r="O53" i="6"/>
  <c r="O79" i="6"/>
  <c r="O38" i="6"/>
  <c r="O21" i="6"/>
  <c r="O87" i="6"/>
  <c r="O28" i="6"/>
  <c r="O50" i="6"/>
  <c r="O39" i="6"/>
  <c r="O26" i="6"/>
  <c r="O36" i="6"/>
  <c r="O90" i="6"/>
  <c r="O91" i="6"/>
  <c r="O49" i="6"/>
  <c r="O92" i="6"/>
  <c r="O93" i="6"/>
  <c r="O32" i="6"/>
  <c r="O94" i="6"/>
  <c r="O31" i="6"/>
  <c r="O9" i="6"/>
  <c r="O102" i="6"/>
  <c r="O12" i="6"/>
  <c r="O60" i="6"/>
  <c r="O103" i="6"/>
  <c r="O27" i="6"/>
  <c r="O86" i="6"/>
  <c r="O61" i="6"/>
  <c r="O62" i="6"/>
  <c r="O82" i="6"/>
  <c r="O104" i="6"/>
  <c r="O105" i="6"/>
  <c r="O41" i="6"/>
  <c r="O83" i="6"/>
  <c r="O69" i="6"/>
  <c r="O58" i="6"/>
  <c r="O101" i="6"/>
  <c r="O55" i="6"/>
  <c r="O106" i="6"/>
  <c r="O107" i="6"/>
  <c r="O59" i="6"/>
  <c r="O43" i="6"/>
  <c r="O33" i="6"/>
  <c r="O109" i="6"/>
  <c r="O18" i="6"/>
  <c r="O54" i="6"/>
  <c r="O76" i="6"/>
  <c r="O67" i="6"/>
  <c r="O95" i="6"/>
  <c r="O88" i="6"/>
  <c r="O96" i="6"/>
  <c r="O34" i="6"/>
  <c r="O89" i="6"/>
  <c r="O30" i="6"/>
  <c r="O72" i="6"/>
  <c r="O57" i="6"/>
  <c r="O45" i="6"/>
  <c r="O24" i="6"/>
  <c r="O47" i="6"/>
  <c r="O40" i="6"/>
  <c r="O110" i="6"/>
  <c r="O63" i="6"/>
  <c r="O108" i="6"/>
  <c r="O64" i="6"/>
  <c r="O73" i="6"/>
  <c r="O80" i="6"/>
  <c r="O52" i="6"/>
  <c r="O51" i="6"/>
  <c r="O48" i="6"/>
  <c r="O97" i="6"/>
  <c r="O98" i="6"/>
  <c r="O99" i="6"/>
  <c r="O65" i="6"/>
  <c r="O56" i="6"/>
  <c r="O66" i="6"/>
  <c r="O70" i="6"/>
  <c r="O74" i="6"/>
  <c r="O75" i="6"/>
  <c r="O81" i="6"/>
  <c r="O84" i="6"/>
  <c r="O85" i="6"/>
  <c r="O10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4" i="6"/>
  <c r="D19" i="20"/>
  <c r="E19" i="20" s="1"/>
  <c r="B19" i="20"/>
  <c r="D18" i="20"/>
  <c r="E18" i="20" s="1"/>
  <c r="B18" i="20"/>
  <c r="D17" i="20"/>
  <c r="E17" i="20" s="1"/>
  <c r="B17" i="20"/>
  <c r="D16" i="20"/>
  <c r="E16" i="20" s="1"/>
  <c r="B16" i="20"/>
  <c r="D15" i="20"/>
  <c r="E15" i="20" s="1"/>
  <c r="B15" i="20"/>
  <c r="D14" i="20"/>
  <c r="E14" i="20" s="1"/>
  <c r="B14" i="20"/>
  <c r="D21" i="20"/>
  <c r="E21" i="20" s="1"/>
  <c r="B21" i="20"/>
  <c r="D20" i="20"/>
  <c r="E20" i="20" s="1"/>
  <c r="B20" i="20"/>
  <c r="D13" i="20"/>
  <c r="E13" i="20" s="1"/>
  <c r="B13" i="20"/>
  <c r="D12" i="20"/>
  <c r="E12" i="20" s="1"/>
  <c r="B12" i="20"/>
  <c r="D11" i="20"/>
  <c r="E11" i="20" s="1"/>
  <c r="B11" i="20"/>
  <c r="D10" i="20"/>
  <c r="E10" i="20" s="1"/>
  <c r="B10" i="20"/>
  <c r="P7" i="18"/>
  <c r="K26" i="18" l="1"/>
  <c r="L26" i="18" s="1"/>
  <c r="M26" i="18" s="1"/>
  <c r="I26" i="18"/>
  <c r="K25" i="18"/>
  <c r="L25" i="18" s="1"/>
  <c r="M25" i="18" s="1"/>
  <c r="I25" i="18"/>
  <c r="K24" i="18"/>
  <c r="L24" i="18" s="1"/>
  <c r="M24" i="18" s="1"/>
  <c r="I24" i="18"/>
  <c r="K23" i="18"/>
  <c r="L23" i="18" s="1"/>
  <c r="M23" i="18" s="1"/>
  <c r="I23" i="18"/>
  <c r="K22" i="18"/>
  <c r="L22" i="18" s="1"/>
  <c r="M22" i="18" s="1"/>
  <c r="I22" i="18"/>
  <c r="K21" i="18"/>
  <c r="L21" i="18" s="1"/>
  <c r="M21" i="18" s="1"/>
  <c r="I21" i="18"/>
  <c r="K20" i="18"/>
  <c r="L20" i="18" s="1"/>
  <c r="M20" i="18" s="1"/>
  <c r="I20" i="18"/>
  <c r="K19" i="18"/>
  <c r="L19" i="18" s="1"/>
  <c r="M19" i="18" s="1"/>
  <c r="I19" i="18"/>
  <c r="K35" i="18"/>
  <c r="L35" i="18" s="1"/>
  <c r="M35" i="18" s="1"/>
  <c r="I35" i="18"/>
  <c r="K34" i="18"/>
  <c r="L34" i="18" s="1"/>
  <c r="M34" i="18" s="1"/>
  <c r="I34" i="18"/>
  <c r="K33" i="18"/>
  <c r="L33" i="18" s="1"/>
  <c r="M33" i="18" s="1"/>
  <c r="I33" i="18"/>
  <c r="K32" i="18"/>
  <c r="L32" i="18" s="1"/>
  <c r="M32" i="18" s="1"/>
  <c r="I32" i="18"/>
  <c r="K31" i="18"/>
  <c r="L31" i="18" s="1"/>
  <c r="M31" i="18" s="1"/>
  <c r="I31" i="18"/>
  <c r="K30" i="18"/>
  <c r="L30" i="18" s="1"/>
  <c r="M30" i="18" s="1"/>
  <c r="I30" i="18"/>
  <c r="K29" i="18"/>
  <c r="L29" i="18" s="1"/>
  <c r="M29" i="18" s="1"/>
  <c r="I29" i="18"/>
  <c r="K28" i="18"/>
  <c r="L28" i="18" s="1"/>
  <c r="M28" i="18" s="1"/>
  <c r="I28" i="18"/>
  <c r="K27" i="18"/>
  <c r="L27" i="18" s="1"/>
  <c r="M27" i="18" s="1"/>
  <c r="I27" i="18"/>
  <c r="K18" i="18"/>
  <c r="L18" i="18" s="1"/>
  <c r="M18" i="18" s="1"/>
  <c r="I18" i="18"/>
  <c r="AA14" i="6" l="1"/>
  <c r="AE35" i="6"/>
  <c r="AE68" i="6"/>
  <c r="AE46" i="6"/>
  <c r="AE22" i="6"/>
  <c r="AE71" i="6"/>
  <c r="AE8" i="6"/>
  <c r="AE37" i="6"/>
  <c r="AE19" i="6"/>
  <c r="AE29" i="6"/>
  <c r="AE77" i="6"/>
  <c r="AE11" i="6"/>
  <c r="AE78" i="6"/>
  <c r="AE17" i="6"/>
  <c r="AE7" i="6"/>
  <c r="AE25" i="6"/>
  <c r="AE16" i="6"/>
  <c r="AE44" i="6"/>
  <c r="AE42" i="6"/>
  <c r="AE20" i="6"/>
  <c r="AE10" i="6"/>
  <c r="AE23" i="6"/>
  <c r="AE53" i="6"/>
  <c r="AE79" i="6"/>
  <c r="AE38" i="6"/>
  <c r="AE21" i="6"/>
  <c r="AE87" i="6"/>
  <c r="AE28" i="6"/>
  <c r="AZ20" i="6" s="1"/>
  <c r="AE50" i="6"/>
  <c r="AE39" i="6"/>
  <c r="AE26" i="6"/>
  <c r="AE36" i="6"/>
  <c r="AE90" i="6"/>
  <c r="AE91" i="6"/>
  <c r="AE49" i="6"/>
  <c r="AE92" i="6"/>
  <c r="AZ68" i="6" s="1"/>
  <c r="AE93" i="6"/>
  <c r="AE32" i="6"/>
  <c r="AE94" i="6"/>
  <c r="AE31" i="6"/>
  <c r="AZ16" i="6" s="1"/>
  <c r="AE9" i="6"/>
  <c r="AE102" i="6"/>
  <c r="AE12" i="6"/>
  <c r="AE60" i="6"/>
  <c r="AE103" i="6"/>
  <c r="AE27" i="6"/>
  <c r="AE86" i="6"/>
  <c r="AE61" i="6"/>
  <c r="AE62" i="6"/>
  <c r="AE82" i="6"/>
  <c r="AE104" i="6"/>
  <c r="AE105" i="6"/>
  <c r="AE41" i="6"/>
  <c r="AE83" i="6"/>
  <c r="AE69" i="6"/>
  <c r="AE58" i="6"/>
  <c r="AE101" i="6"/>
  <c r="AE55" i="6"/>
  <c r="AE106" i="6"/>
  <c r="AE107" i="6"/>
  <c r="AE59" i="6"/>
  <c r="AE43" i="6"/>
  <c r="AE33" i="6"/>
  <c r="AE109" i="6"/>
  <c r="AE18" i="6"/>
  <c r="AE54" i="6"/>
  <c r="AE76" i="6"/>
  <c r="AE67" i="6"/>
  <c r="AZ39" i="6" s="1"/>
  <c r="AE95" i="6"/>
  <c r="AE88" i="6"/>
  <c r="AE96" i="6"/>
  <c r="AE34" i="6"/>
  <c r="AE89" i="6"/>
  <c r="AE30" i="6"/>
  <c r="AE57" i="6"/>
  <c r="AE45" i="6"/>
  <c r="AZ77" i="6" s="1"/>
  <c r="AE24" i="6"/>
  <c r="AE47" i="6"/>
  <c r="AE40" i="6"/>
  <c r="AE110" i="6"/>
  <c r="AZ90" i="6" s="1"/>
  <c r="AE63" i="6"/>
  <c r="AE108" i="6"/>
  <c r="AE64" i="6"/>
  <c r="AE73" i="6"/>
  <c r="AE80" i="6"/>
  <c r="AE52" i="6"/>
  <c r="AE51" i="6"/>
  <c r="AZ96" i="6" s="1"/>
  <c r="AE48" i="6"/>
  <c r="AE97" i="6"/>
  <c r="AE98" i="6"/>
  <c r="AE99" i="6"/>
  <c r="AE65" i="6"/>
  <c r="AZ101" i="6" s="1"/>
  <c r="AE56" i="6"/>
  <c r="AZ102" i="6" s="1"/>
  <c r="AE66" i="6"/>
  <c r="AZ103" i="6" s="1"/>
  <c r="AE70" i="6"/>
  <c r="AZ104" i="6" s="1"/>
  <c r="AE74" i="6"/>
  <c r="AZ105" i="6" s="1"/>
  <c r="AE75" i="6"/>
  <c r="AE81" i="6"/>
  <c r="AE84" i="6"/>
  <c r="AZ108" i="6" s="1"/>
  <c r="AE85" i="6"/>
  <c r="AZ109" i="6" s="1"/>
  <c r="AE100" i="6"/>
  <c r="AE111" i="6"/>
  <c r="AZ111" i="6" s="1"/>
  <c r="AE112" i="6"/>
  <c r="AZ112" i="6" s="1"/>
  <c r="AE113" i="6"/>
  <c r="AZ113" i="6" s="1"/>
  <c r="AE114" i="6"/>
  <c r="AZ114" i="6" s="1"/>
  <c r="AE115" i="6"/>
  <c r="AZ115" i="6" s="1"/>
  <c r="AE116" i="6"/>
  <c r="AZ116" i="6" s="1"/>
  <c r="AE117" i="6"/>
  <c r="AZ117" i="6" s="1"/>
  <c r="AE118" i="6"/>
  <c r="AZ118" i="6" s="1"/>
  <c r="AE119" i="6"/>
  <c r="AZ119" i="6" s="1"/>
  <c r="AE120" i="6"/>
  <c r="AZ120" i="6" s="1"/>
  <c r="AE121" i="6"/>
  <c r="AZ121" i="6" s="1"/>
  <c r="AE122" i="6"/>
  <c r="AZ122" i="6" s="1"/>
  <c r="AE123" i="6"/>
  <c r="AZ123" i="6" s="1"/>
  <c r="AE124" i="6"/>
  <c r="AZ124" i="6" s="1"/>
  <c r="AE125" i="6"/>
  <c r="AZ125" i="6" s="1"/>
  <c r="AE126" i="6"/>
  <c r="AZ126" i="6" s="1"/>
  <c r="AE127" i="6"/>
  <c r="AZ127" i="6" s="1"/>
  <c r="AE128" i="6"/>
  <c r="AE129" i="6"/>
  <c r="AE130" i="6"/>
  <c r="AE131" i="6"/>
  <c r="AE132" i="6"/>
  <c r="AE133" i="6"/>
  <c r="AE134" i="6"/>
  <c r="AE135" i="6"/>
  <c r="AE136" i="6"/>
  <c r="AE137" i="6"/>
  <c r="AE138" i="6"/>
  <c r="AE139" i="6"/>
  <c r="AE140" i="6"/>
  <c r="AE141" i="6"/>
  <c r="AE142" i="6"/>
  <c r="AE143" i="6"/>
  <c r="AE144" i="6"/>
  <c r="AE145" i="6"/>
  <c r="AE146" i="6"/>
  <c r="AE147" i="6"/>
  <c r="AE148" i="6"/>
  <c r="AE149" i="6"/>
  <c r="AE150" i="6"/>
  <c r="AE151" i="6"/>
  <c r="AE152" i="6"/>
  <c r="AE153" i="6"/>
  <c r="AE154" i="6"/>
  <c r="AE155" i="6"/>
  <c r="AE156" i="6"/>
  <c r="AE157" i="6"/>
  <c r="AE158" i="6"/>
  <c r="AE159" i="6"/>
  <c r="AE160" i="6"/>
  <c r="AE161" i="6"/>
  <c r="AE162" i="6"/>
  <c r="AE163" i="6"/>
  <c r="AE164" i="6"/>
  <c r="AE165" i="6"/>
  <c r="AE166" i="6"/>
  <c r="AE167" i="6"/>
  <c r="AE168" i="6"/>
  <c r="AE169" i="6"/>
  <c r="AE170" i="6"/>
  <c r="AE13" i="6"/>
  <c r="AE14" i="6"/>
  <c r="BA7" i="18"/>
  <c r="BB7" i="18" s="1"/>
  <c r="BC7" i="18" s="1"/>
  <c r="AY7" i="18"/>
  <c r="AZ97" i="6" l="1"/>
  <c r="AZ100" i="6"/>
  <c r="AZ92" i="6"/>
  <c r="AZ73" i="6"/>
  <c r="AZ60" i="6"/>
  <c r="AZ8" i="6"/>
  <c r="AZ107" i="6"/>
  <c r="AZ99" i="6"/>
  <c r="AZ74" i="6"/>
  <c r="AZ34" i="6"/>
  <c r="AZ110" i="6"/>
  <c r="AZ106" i="6"/>
  <c r="AZ98" i="6"/>
  <c r="AZ93" i="6"/>
  <c r="AZ83" i="6"/>
  <c r="AZ35" i="6"/>
  <c r="AZ54" i="6"/>
  <c r="AZ55" i="6"/>
  <c r="AZ12" i="6"/>
  <c r="AZ46" i="6"/>
  <c r="AZ25" i="6"/>
  <c r="AZ89" i="6"/>
  <c r="AZ66" i="6"/>
  <c r="AZ71" i="6"/>
  <c r="AZ23" i="6"/>
  <c r="AZ84" i="6"/>
  <c r="AZ67" i="6"/>
  <c r="AZ57" i="6"/>
  <c r="AZ95" i="6"/>
  <c r="AZ76" i="6"/>
  <c r="AZ26" i="6"/>
  <c r="AZ59" i="6"/>
  <c r="AZ27" i="6"/>
  <c r="AZ58" i="6"/>
  <c r="AZ81" i="6"/>
  <c r="AZ79" i="6"/>
  <c r="AZ47" i="6"/>
  <c r="AZ24" i="6"/>
  <c r="AZ30" i="6"/>
  <c r="AZ48" i="6"/>
  <c r="AZ86" i="6"/>
  <c r="AZ56" i="6"/>
  <c r="AZ94" i="6"/>
  <c r="AZ75" i="6"/>
  <c r="AZ7" i="6"/>
  <c r="AZ69" i="6"/>
  <c r="AZ64" i="6"/>
  <c r="AZ88" i="6"/>
  <c r="AZ31" i="6"/>
  <c r="AZ28" i="6"/>
  <c r="AZ33" i="6"/>
  <c r="AZ50" i="6"/>
  <c r="AZ29" i="6"/>
  <c r="AZ85" i="6"/>
  <c r="AZ82" i="6"/>
  <c r="AZ14" i="6"/>
  <c r="AZ70" i="6"/>
  <c r="AZ21" i="6"/>
  <c r="AZ63" i="6"/>
  <c r="AZ11" i="6"/>
  <c r="AZ51" i="6"/>
  <c r="AZ9" i="6"/>
  <c r="AZ41" i="6"/>
  <c r="AZ91" i="6"/>
  <c r="AZ38" i="6"/>
  <c r="AZ19" i="6"/>
  <c r="AZ22" i="6"/>
  <c r="AZ44" i="6"/>
  <c r="AZ40" i="6"/>
  <c r="AZ37" i="6"/>
  <c r="AZ87" i="6"/>
  <c r="AZ18" i="6"/>
  <c r="AZ32" i="6"/>
  <c r="AZ78" i="6"/>
  <c r="AZ52" i="6"/>
  <c r="AZ36" i="6"/>
  <c r="AZ80" i="6"/>
  <c r="AZ65" i="6"/>
  <c r="AZ43" i="6"/>
  <c r="AZ17" i="6"/>
  <c r="AZ53" i="6"/>
  <c r="AZ42" i="6"/>
  <c r="T36" i="20"/>
  <c r="DU8" i="18"/>
  <c r="DU9" i="18"/>
  <c r="DU7" i="18"/>
  <c r="DG9" i="18"/>
  <c r="DG10" i="18"/>
  <c r="DG11" i="18"/>
  <c r="DG12" i="18"/>
  <c r="CS8" i="18"/>
  <c r="CS9" i="18"/>
  <c r="CS10" i="18"/>
  <c r="CS7" i="18"/>
  <c r="M8" i="30"/>
  <c r="M9" i="30"/>
  <c r="M10" i="30"/>
  <c r="M11" i="30"/>
  <c r="M12" i="30"/>
  <c r="M13" i="30"/>
  <c r="M14" i="30"/>
  <c r="M15" i="30"/>
  <c r="M16" i="30"/>
  <c r="M17" i="30"/>
  <c r="M18" i="30"/>
  <c r="M19" i="30"/>
  <c r="M20" i="30"/>
  <c r="M21" i="30"/>
  <c r="M22" i="30"/>
  <c r="M23" i="30"/>
  <c r="M24" i="30"/>
  <c r="M25" i="30"/>
  <c r="M26" i="30"/>
  <c r="M27" i="30"/>
  <c r="M28" i="30"/>
  <c r="M29" i="30"/>
  <c r="M30" i="30"/>
  <c r="M31" i="30"/>
  <c r="M32" i="30"/>
  <c r="J35" i="30"/>
  <c r="L35" i="30" s="1"/>
  <c r="N35" i="30" s="1"/>
  <c r="I35" i="30"/>
  <c r="K35" i="30" s="1"/>
  <c r="M35" i="30" s="1"/>
  <c r="J34" i="30"/>
  <c r="L34" i="30" s="1"/>
  <c r="N34" i="30" s="1"/>
  <c r="I34" i="30"/>
  <c r="K34" i="30" s="1"/>
  <c r="M34" i="30" s="1"/>
  <c r="J33" i="30"/>
  <c r="L33" i="30" s="1"/>
  <c r="N33" i="30" s="1"/>
  <c r="I33" i="30"/>
  <c r="K33" i="30" s="1"/>
  <c r="M33" i="30" s="1"/>
  <c r="K32" i="30"/>
  <c r="L32" i="30" s="1"/>
  <c r="I32" i="30"/>
  <c r="K31" i="30"/>
  <c r="L31" i="30" s="1"/>
  <c r="I31" i="30"/>
  <c r="K30" i="30"/>
  <c r="L30" i="30" s="1"/>
  <c r="I30" i="30"/>
  <c r="K29" i="30"/>
  <c r="L29" i="30" s="1"/>
  <c r="I29" i="30"/>
  <c r="K28" i="30"/>
  <c r="L28" i="30" s="1"/>
  <c r="I28" i="30"/>
  <c r="K27" i="30"/>
  <c r="L27" i="30" s="1"/>
  <c r="I27" i="30"/>
  <c r="K26" i="30"/>
  <c r="L26" i="30" s="1"/>
  <c r="I26" i="30"/>
  <c r="K25" i="30"/>
  <c r="L25" i="30" s="1"/>
  <c r="I25" i="30"/>
  <c r="K24" i="30"/>
  <c r="L24" i="30" s="1"/>
  <c r="I24" i="30"/>
  <c r="K23" i="30"/>
  <c r="L23" i="30" s="1"/>
  <c r="I23" i="30"/>
  <c r="K22" i="30"/>
  <c r="L22" i="30" s="1"/>
  <c r="I22" i="30"/>
  <c r="K21" i="30"/>
  <c r="L21" i="30" s="1"/>
  <c r="I21" i="30"/>
  <c r="K20" i="30"/>
  <c r="L20" i="30" s="1"/>
  <c r="I20" i="30"/>
  <c r="K19" i="30"/>
  <c r="L19" i="30" s="1"/>
  <c r="I19" i="30"/>
  <c r="K18" i="30"/>
  <c r="L18" i="30" s="1"/>
  <c r="I18" i="30"/>
  <c r="K17" i="30"/>
  <c r="L17" i="30" s="1"/>
  <c r="I17" i="30"/>
  <c r="K16" i="30"/>
  <c r="L16" i="30" s="1"/>
  <c r="I16" i="30"/>
  <c r="K15" i="30"/>
  <c r="L15" i="30" s="1"/>
  <c r="I15" i="30"/>
  <c r="K14" i="30"/>
  <c r="L14" i="30" s="1"/>
  <c r="I14" i="30"/>
  <c r="K13" i="30"/>
  <c r="L13" i="30" s="1"/>
  <c r="I13" i="30"/>
  <c r="K12" i="30"/>
  <c r="L12" i="30" s="1"/>
  <c r="I12" i="30"/>
  <c r="K11" i="30"/>
  <c r="L11" i="30" s="1"/>
  <c r="I11" i="30"/>
  <c r="K10" i="30"/>
  <c r="L10" i="30" s="1"/>
  <c r="I10" i="30"/>
  <c r="K9" i="30"/>
  <c r="L9" i="30" s="1"/>
  <c r="I9" i="30"/>
  <c r="K8" i="30"/>
  <c r="L8" i="30" s="1"/>
  <c r="I8" i="30"/>
  <c r="K7" i="30"/>
  <c r="L7" i="30" s="1"/>
  <c r="M7" i="30" s="1"/>
  <c r="I7" i="30"/>
  <c r="K6" i="30"/>
  <c r="L6" i="30" s="1"/>
  <c r="M6" i="30" s="1"/>
  <c r="AE15" i="6" s="1"/>
  <c r="AZ10" i="6" s="1"/>
  <c r="I6" i="30"/>
  <c r="K5" i="30"/>
  <c r="L5" i="30" s="1"/>
  <c r="M5" i="30" s="1"/>
  <c r="AE72" i="6" s="1"/>
  <c r="AZ45" i="6" s="1"/>
  <c r="I5" i="30"/>
  <c r="AZ72" i="6" l="1"/>
  <c r="AZ62" i="6"/>
  <c r="AZ15" i="6"/>
  <c r="AZ61" i="6"/>
  <c r="AZ13" i="6"/>
  <c r="AZ49" i="6"/>
  <c r="AG128" i="6"/>
  <c r="AH128" i="6"/>
  <c r="AI128" i="6"/>
  <c r="AG129" i="6"/>
  <c r="AH129" i="6"/>
  <c r="AI129" i="6"/>
  <c r="AG130" i="6"/>
  <c r="AH130" i="6"/>
  <c r="AI130" i="6"/>
  <c r="AG131" i="6"/>
  <c r="AH131" i="6"/>
  <c r="AI131" i="6"/>
  <c r="AG132" i="6"/>
  <c r="AH132" i="6"/>
  <c r="AI132" i="6"/>
  <c r="AG133" i="6"/>
  <c r="AH133" i="6"/>
  <c r="AI133" i="6"/>
  <c r="AG134" i="6"/>
  <c r="AH134" i="6"/>
  <c r="AI134" i="6"/>
  <c r="AG135" i="6"/>
  <c r="AH135" i="6"/>
  <c r="AI135" i="6"/>
  <c r="AG136" i="6"/>
  <c r="AH136" i="6"/>
  <c r="AI136" i="6"/>
  <c r="AG137" i="6"/>
  <c r="AH137" i="6"/>
  <c r="AI137" i="6"/>
  <c r="AG138" i="6"/>
  <c r="AH138" i="6"/>
  <c r="AI138" i="6"/>
  <c r="AG139" i="6"/>
  <c r="AH139" i="6"/>
  <c r="AI139" i="6"/>
  <c r="AG140" i="6"/>
  <c r="AH140" i="6"/>
  <c r="AI140" i="6"/>
  <c r="AG141" i="6"/>
  <c r="AH141" i="6"/>
  <c r="AI141" i="6"/>
  <c r="AG142" i="6"/>
  <c r="AH142" i="6"/>
  <c r="AI142" i="6"/>
  <c r="AG143" i="6"/>
  <c r="AH143" i="6"/>
  <c r="AI143" i="6"/>
  <c r="AG144" i="6"/>
  <c r="AH144" i="6"/>
  <c r="AI144" i="6"/>
  <c r="AG145" i="6"/>
  <c r="AH145" i="6"/>
  <c r="AI145" i="6"/>
  <c r="AG146" i="6"/>
  <c r="AH146" i="6"/>
  <c r="AI146" i="6"/>
  <c r="AG147" i="6"/>
  <c r="AH147" i="6"/>
  <c r="AI147" i="6"/>
  <c r="AG148" i="6"/>
  <c r="AH148" i="6"/>
  <c r="AI148" i="6"/>
  <c r="AG149" i="6"/>
  <c r="AH149" i="6"/>
  <c r="AI149" i="6"/>
  <c r="AG150" i="6"/>
  <c r="AH150" i="6"/>
  <c r="AI150" i="6"/>
  <c r="AG151" i="6"/>
  <c r="AH151" i="6"/>
  <c r="AI151" i="6"/>
  <c r="AG152" i="6"/>
  <c r="AH152" i="6"/>
  <c r="AI152" i="6"/>
  <c r="AG153" i="6"/>
  <c r="AH153" i="6"/>
  <c r="AI153" i="6"/>
  <c r="AG154" i="6"/>
  <c r="AH154" i="6"/>
  <c r="AI154" i="6"/>
  <c r="AG155" i="6"/>
  <c r="AH155" i="6"/>
  <c r="AI155" i="6"/>
  <c r="AG156" i="6"/>
  <c r="AH156" i="6"/>
  <c r="AI156" i="6"/>
  <c r="AG157" i="6"/>
  <c r="AH157" i="6"/>
  <c r="AI157" i="6"/>
  <c r="AG158" i="6"/>
  <c r="AH158" i="6"/>
  <c r="AI158" i="6"/>
  <c r="AG159" i="6"/>
  <c r="AH159" i="6"/>
  <c r="AI159" i="6"/>
  <c r="AG160" i="6"/>
  <c r="AH160" i="6"/>
  <c r="AI160" i="6"/>
  <c r="AG161" i="6"/>
  <c r="AH161" i="6"/>
  <c r="AI161" i="6"/>
  <c r="AG162" i="6"/>
  <c r="AH162" i="6"/>
  <c r="AI162" i="6"/>
  <c r="AG163" i="6"/>
  <c r="AH163" i="6"/>
  <c r="AI163" i="6"/>
  <c r="AG164" i="6"/>
  <c r="AH164" i="6"/>
  <c r="AI164" i="6"/>
  <c r="AG165" i="6"/>
  <c r="AH165" i="6"/>
  <c r="AI165" i="6"/>
  <c r="AG166" i="6"/>
  <c r="AH166" i="6"/>
  <c r="AI166" i="6"/>
  <c r="AG167" i="6"/>
  <c r="AH167" i="6"/>
  <c r="AI167" i="6"/>
  <c r="AG168" i="6"/>
  <c r="AH168" i="6"/>
  <c r="AI168" i="6"/>
  <c r="AG169" i="6"/>
  <c r="AH169" i="6"/>
  <c r="AI169" i="6"/>
  <c r="AG170" i="6"/>
  <c r="AH170" i="6"/>
  <c r="AI170" i="6"/>
  <c r="AB13" i="6"/>
  <c r="AB35" i="6"/>
  <c r="AB68" i="6"/>
  <c r="AB46" i="6"/>
  <c r="AB22" i="6"/>
  <c r="AB71" i="6"/>
  <c r="AB8" i="6"/>
  <c r="AB37" i="6"/>
  <c r="AB19" i="6"/>
  <c r="AB29" i="6"/>
  <c r="AB77" i="6"/>
  <c r="AB11" i="6"/>
  <c r="AB78" i="6"/>
  <c r="AB17" i="6"/>
  <c r="AB7" i="6"/>
  <c r="AB25" i="6"/>
  <c r="AB16" i="6"/>
  <c r="AB44" i="6"/>
  <c r="AB42" i="6"/>
  <c r="AB20" i="6"/>
  <c r="AB10" i="6"/>
  <c r="AB23" i="6"/>
  <c r="AB15" i="6"/>
  <c r="AB53" i="6"/>
  <c r="AB79" i="6"/>
  <c r="AB38" i="6"/>
  <c r="AB21" i="6"/>
  <c r="AB87" i="6"/>
  <c r="AB28" i="6"/>
  <c r="AB50" i="6"/>
  <c r="AB39" i="6"/>
  <c r="AB26" i="6"/>
  <c r="AB36" i="6"/>
  <c r="AB90" i="6"/>
  <c r="AB91" i="6"/>
  <c r="AB49" i="6"/>
  <c r="AB92" i="6"/>
  <c r="AB93" i="6"/>
  <c r="AB32" i="6"/>
  <c r="AB94" i="6"/>
  <c r="AB31" i="6"/>
  <c r="AB9" i="6"/>
  <c r="AB102" i="6"/>
  <c r="AB12" i="6"/>
  <c r="AB60" i="6"/>
  <c r="AB103" i="6"/>
  <c r="AB27" i="6"/>
  <c r="AB86" i="6"/>
  <c r="AB61" i="6"/>
  <c r="AB62" i="6"/>
  <c r="AB82" i="6"/>
  <c r="AB104" i="6"/>
  <c r="AB105" i="6"/>
  <c r="AB41" i="6"/>
  <c r="AB83" i="6"/>
  <c r="AB69" i="6"/>
  <c r="AB58" i="6"/>
  <c r="AB101" i="6"/>
  <c r="AB55" i="6"/>
  <c r="AB106" i="6"/>
  <c r="AB107" i="6"/>
  <c r="AB59" i="6"/>
  <c r="AB43" i="6"/>
  <c r="AB33" i="6"/>
  <c r="AB109" i="6"/>
  <c r="AB18" i="6"/>
  <c r="AB54" i="6"/>
  <c r="AB76" i="6"/>
  <c r="AB67" i="6"/>
  <c r="AB95" i="6"/>
  <c r="AB88" i="6"/>
  <c r="AB96" i="6"/>
  <c r="AB34" i="6"/>
  <c r="AB89" i="6"/>
  <c r="AB30" i="6"/>
  <c r="AB72" i="6"/>
  <c r="AB57" i="6"/>
  <c r="AB45" i="6"/>
  <c r="AB24" i="6"/>
  <c r="AB47" i="6"/>
  <c r="AB40" i="6"/>
  <c r="AB110" i="6"/>
  <c r="AB63" i="6"/>
  <c r="AB108" i="6"/>
  <c r="AB64" i="6"/>
  <c r="AB73" i="6"/>
  <c r="AB80" i="6"/>
  <c r="AB52" i="6"/>
  <c r="AB51" i="6"/>
  <c r="AB48" i="6"/>
  <c r="BM97" i="6" s="1"/>
  <c r="AB97" i="6"/>
  <c r="AB98" i="6"/>
  <c r="AB99" i="6"/>
  <c r="AB65" i="6"/>
  <c r="BM101" i="6" s="1"/>
  <c r="AB56" i="6"/>
  <c r="BM102" i="6" s="1"/>
  <c r="AB66" i="6"/>
  <c r="BM103" i="6" s="1"/>
  <c r="AB70" i="6"/>
  <c r="BM104" i="6" s="1"/>
  <c r="AB74" i="6"/>
  <c r="AB75" i="6"/>
  <c r="AB81" i="6"/>
  <c r="AB84" i="6"/>
  <c r="BM108" i="6" s="1"/>
  <c r="AB85" i="6"/>
  <c r="AB100" i="6"/>
  <c r="BM110" i="6" s="1"/>
  <c r="AB111" i="6"/>
  <c r="BM111" i="6" s="1"/>
  <c r="AB112" i="6"/>
  <c r="BM112" i="6" s="1"/>
  <c r="AB113" i="6"/>
  <c r="BM113" i="6" s="1"/>
  <c r="AB114" i="6"/>
  <c r="BM114" i="6" s="1"/>
  <c r="AB115" i="6"/>
  <c r="BM115" i="6" s="1"/>
  <c r="AB116" i="6"/>
  <c r="BM116" i="6" s="1"/>
  <c r="AB117" i="6"/>
  <c r="BM117" i="6" s="1"/>
  <c r="AB118" i="6"/>
  <c r="BM118" i="6" s="1"/>
  <c r="AB119" i="6"/>
  <c r="BM119" i="6" s="1"/>
  <c r="AB120" i="6"/>
  <c r="BM120" i="6" s="1"/>
  <c r="AB121" i="6"/>
  <c r="BM121" i="6" s="1"/>
  <c r="AB122" i="6"/>
  <c r="BM122" i="6" s="1"/>
  <c r="AB123" i="6"/>
  <c r="BM123" i="6" s="1"/>
  <c r="AB124" i="6"/>
  <c r="BM124" i="6" s="1"/>
  <c r="AB125" i="6"/>
  <c r="BM125" i="6" s="1"/>
  <c r="AB126" i="6"/>
  <c r="BM126" i="6" s="1"/>
  <c r="AB127" i="6"/>
  <c r="BM127" i="6" s="1"/>
  <c r="AB128" i="6"/>
  <c r="BM128" i="6" s="1"/>
  <c r="AB129" i="6"/>
  <c r="BM129" i="6" s="1"/>
  <c r="AB130" i="6"/>
  <c r="BM130" i="6" s="1"/>
  <c r="AB131" i="6"/>
  <c r="BM131" i="6" s="1"/>
  <c r="AB132" i="6"/>
  <c r="BM132" i="6" s="1"/>
  <c r="AB133" i="6"/>
  <c r="BM133" i="6" s="1"/>
  <c r="AB134" i="6"/>
  <c r="BM134" i="6" s="1"/>
  <c r="AB135" i="6"/>
  <c r="BM135" i="6" s="1"/>
  <c r="AB136" i="6"/>
  <c r="BM136" i="6" s="1"/>
  <c r="AB137" i="6"/>
  <c r="BM137" i="6" s="1"/>
  <c r="AB138" i="6"/>
  <c r="BM138" i="6" s="1"/>
  <c r="AB139" i="6"/>
  <c r="BM139" i="6" s="1"/>
  <c r="AB140" i="6"/>
  <c r="BM140" i="6" s="1"/>
  <c r="AB141" i="6"/>
  <c r="BM141" i="6" s="1"/>
  <c r="AB142" i="6"/>
  <c r="BM142" i="6" s="1"/>
  <c r="AB143" i="6"/>
  <c r="BM143" i="6" s="1"/>
  <c r="AB144" i="6"/>
  <c r="BM144" i="6" s="1"/>
  <c r="AB145" i="6"/>
  <c r="BM145" i="6" s="1"/>
  <c r="AB146" i="6"/>
  <c r="BM146" i="6" s="1"/>
  <c r="AB147" i="6"/>
  <c r="BM147" i="6" s="1"/>
  <c r="AB148" i="6"/>
  <c r="BM148" i="6" s="1"/>
  <c r="AB149" i="6"/>
  <c r="BM149" i="6" s="1"/>
  <c r="AB150" i="6"/>
  <c r="BM150" i="6" s="1"/>
  <c r="AB151" i="6"/>
  <c r="BM151" i="6" s="1"/>
  <c r="AB152" i="6"/>
  <c r="BM152" i="6" s="1"/>
  <c r="AB153" i="6"/>
  <c r="BM153" i="6" s="1"/>
  <c r="AB154" i="6"/>
  <c r="BM154" i="6" s="1"/>
  <c r="AB155" i="6"/>
  <c r="BM155" i="6" s="1"/>
  <c r="AB156" i="6"/>
  <c r="BM156" i="6" s="1"/>
  <c r="AB157" i="6"/>
  <c r="BM157" i="6" s="1"/>
  <c r="AB158" i="6"/>
  <c r="BM158" i="6" s="1"/>
  <c r="AB159" i="6"/>
  <c r="BM159" i="6" s="1"/>
  <c r="AB160" i="6"/>
  <c r="BM160" i="6" s="1"/>
  <c r="AB161" i="6"/>
  <c r="BM161" i="6" s="1"/>
  <c r="AB162" i="6"/>
  <c r="BM162" i="6" s="1"/>
  <c r="AB163" i="6"/>
  <c r="BM163" i="6" s="1"/>
  <c r="AB164" i="6"/>
  <c r="BM164" i="6" s="1"/>
  <c r="AB165" i="6"/>
  <c r="BM165" i="6" s="1"/>
  <c r="AB166" i="6"/>
  <c r="BM166" i="6" s="1"/>
  <c r="AB167" i="6"/>
  <c r="BM167" i="6" s="1"/>
  <c r="AB168" i="6"/>
  <c r="BM168" i="6" s="1"/>
  <c r="AB169" i="6"/>
  <c r="BM169" i="6" s="1"/>
  <c r="AB170" i="6"/>
  <c r="BM170" i="6" s="1"/>
  <c r="AB14" i="6"/>
  <c r="Y14" i="6"/>
  <c r="Y13" i="6"/>
  <c r="Y35" i="6"/>
  <c r="Y68" i="6"/>
  <c r="Y46" i="6"/>
  <c r="Y22" i="6"/>
  <c r="Y71" i="6"/>
  <c r="Y8" i="6"/>
  <c r="Y37" i="6"/>
  <c r="Y19" i="6"/>
  <c r="Y29" i="6"/>
  <c r="Y77" i="6"/>
  <c r="Y11" i="6"/>
  <c r="Y78" i="6"/>
  <c r="Y17" i="6"/>
  <c r="Y7" i="6"/>
  <c r="Y25" i="6"/>
  <c r="Y16" i="6"/>
  <c r="Y44" i="6"/>
  <c r="Y42" i="6"/>
  <c r="Y20" i="6"/>
  <c r="Y10" i="6"/>
  <c r="Y23" i="6"/>
  <c r="Y15" i="6"/>
  <c r="Y53" i="6"/>
  <c r="Y79" i="6"/>
  <c r="Y38" i="6"/>
  <c r="Y21" i="6"/>
  <c r="Y87" i="6"/>
  <c r="Y28" i="6"/>
  <c r="Y50" i="6"/>
  <c r="Y39" i="6"/>
  <c r="Y26" i="6"/>
  <c r="Y36" i="6"/>
  <c r="Y90" i="6"/>
  <c r="Y91" i="6"/>
  <c r="Y49" i="6"/>
  <c r="Y92" i="6"/>
  <c r="Y93" i="6"/>
  <c r="Y32" i="6"/>
  <c r="Y94" i="6"/>
  <c r="Y31" i="6"/>
  <c r="Y9" i="6"/>
  <c r="Y102" i="6"/>
  <c r="Y12" i="6"/>
  <c r="Y60" i="6"/>
  <c r="Y103" i="6"/>
  <c r="Y27" i="6"/>
  <c r="Y86" i="6"/>
  <c r="Y61" i="6"/>
  <c r="Y62" i="6"/>
  <c r="Y82" i="6"/>
  <c r="Y104" i="6"/>
  <c r="Y105" i="6"/>
  <c r="Y41" i="6"/>
  <c r="Y83" i="6"/>
  <c r="Y69" i="6"/>
  <c r="Y58" i="6"/>
  <c r="Y101" i="6"/>
  <c r="Y55" i="6"/>
  <c r="Y106" i="6"/>
  <c r="Y107" i="6"/>
  <c r="Y59" i="6"/>
  <c r="Y43" i="6"/>
  <c r="Y33" i="6"/>
  <c r="Y109" i="6"/>
  <c r="Y18" i="6"/>
  <c r="Y54" i="6"/>
  <c r="Y76" i="6"/>
  <c r="Y67" i="6"/>
  <c r="Y95" i="6"/>
  <c r="Y88" i="6"/>
  <c r="Y96" i="6"/>
  <c r="Y34" i="6"/>
  <c r="Y89" i="6"/>
  <c r="Y30" i="6"/>
  <c r="Y72" i="6"/>
  <c r="Y57" i="6"/>
  <c r="Y45" i="6"/>
  <c r="Y24" i="6"/>
  <c r="Y47" i="6"/>
  <c r="Y40" i="6"/>
  <c r="Y110" i="6"/>
  <c r="Y63" i="6"/>
  <c r="Y108" i="6"/>
  <c r="Y64" i="6"/>
  <c r="Y73" i="6"/>
  <c r="Y80" i="6"/>
  <c r="Y52" i="6"/>
  <c r="Y51" i="6"/>
  <c r="Y48" i="6"/>
  <c r="Y97" i="6"/>
  <c r="Y98" i="6"/>
  <c r="Y99" i="6"/>
  <c r="Y65" i="6"/>
  <c r="BL101" i="6" s="1"/>
  <c r="Y56" i="6"/>
  <c r="BL102" i="6" s="1"/>
  <c r="Y66" i="6"/>
  <c r="BL103" i="6" s="1"/>
  <c r="Y70" i="6"/>
  <c r="Y74" i="6"/>
  <c r="BL105" i="6" s="1"/>
  <c r="Y75" i="6"/>
  <c r="Y81" i="6"/>
  <c r="BL107" i="6" s="1"/>
  <c r="Y84" i="6"/>
  <c r="Y85" i="6"/>
  <c r="BL109" i="6" s="1"/>
  <c r="Y100" i="6"/>
  <c r="BL110" i="6" s="1"/>
  <c r="Y111" i="6"/>
  <c r="BL111" i="6" s="1"/>
  <c r="Y112" i="6"/>
  <c r="BL112" i="6" s="1"/>
  <c r="Y113" i="6"/>
  <c r="BL113" i="6" s="1"/>
  <c r="Y114" i="6"/>
  <c r="BL114" i="6" s="1"/>
  <c r="Y115" i="6"/>
  <c r="BL115" i="6" s="1"/>
  <c r="Y116" i="6"/>
  <c r="BL116" i="6" s="1"/>
  <c r="Y117" i="6"/>
  <c r="BL117" i="6" s="1"/>
  <c r="Y118" i="6"/>
  <c r="BL118" i="6" s="1"/>
  <c r="Y119" i="6"/>
  <c r="BL119" i="6" s="1"/>
  <c r="Y120" i="6"/>
  <c r="BL120" i="6" s="1"/>
  <c r="Y121" i="6"/>
  <c r="BL121" i="6" s="1"/>
  <c r="Y122" i="6"/>
  <c r="BL122" i="6" s="1"/>
  <c r="Y123" i="6"/>
  <c r="BL123" i="6" s="1"/>
  <c r="Y124" i="6"/>
  <c r="BL124" i="6" s="1"/>
  <c r="Y125" i="6"/>
  <c r="BL125" i="6" s="1"/>
  <c r="Y126" i="6"/>
  <c r="BL126" i="6" s="1"/>
  <c r="Y127" i="6"/>
  <c r="BL127" i="6" s="1"/>
  <c r="Y128" i="6"/>
  <c r="BL128" i="6" s="1"/>
  <c r="Y129" i="6"/>
  <c r="BL129" i="6" s="1"/>
  <c r="Y130" i="6"/>
  <c r="BL130" i="6" s="1"/>
  <c r="Y131" i="6"/>
  <c r="BL131" i="6" s="1"/>
  <c r="Y132" i="6"/>
  <c r="BL132" i="6" s="1"/>
  <c r="Y133" i="6"/>
  <c r="BL133" i="6" s="1"/>
  <c r="Y134" i="6"/>
  <c r="BL134" i="6" s="1"/>
  <c r="Y135" i="6"/>
  <c r="BL135" i="6" s="1"/>
  <c r="Y136" i="6"/>
  <c r="BL136" i="6" s="1"/>
  <c r="Y137" i="6"/>
  <c r="BL137" i="6" s="1"/>
  <c r="Y138" i="6"/>
  <c r="BL138" i="6" s="1"/>
  <c r="Y139" i="6"/>
  <c r="BL139" i="6" s="1"/>
  <c r="Y140" i="6"/>
  <c r="BL140" i="6" s="1"/>
  <c r="Y141" i="6"/>
  <c r="BL141" i="6" s="1"/>
  <c r="Y142" i="6"/>
  <c r="BL142" i="6" s="1"/>
  <c r="Y143" i="6"/>
  <c r="BL143" i="6" s="1"/>
  <c r="Y144" i="6"/>
  <c r="BL144" i="6" s="1"/>
  <c r="Y145" i="6"/>
  <c r="BL145" i="6" s="1"/>
  <c r="Y146" i="6"/>
  <c r="BL146" i="6" s="1"/>
  <c r="Y147" i="6"/>
  <c r="BL147" i="6" s="1"/>
  <c r="Y148" i="6"/>
  <c r="BL148" i="6" s="1"/>
  <c r="Y149" i="6"/>
  <c r="BL149" i="6" s="1"/>
  <c r="Y150" i="6"/>
  <c r="BL150" i="6" s="1"/>
  <c r="Y151" i="6"/>
  <c r="BL151" i="6" s="1"/>
  <c r="Y152" i="6"/>
  <c r="BL152" i="6" s="1"/>
  <c r="Y153" i="6"/>
  <c r="BL153" i="6" s="1"/>
  <c r="Y154" i="6"/>
  <c r="BL154" i="6" s="1"/>
  <c r="Y155" i="6"/>
  <c r="BL155" i="6" s="1"/>
  <c r="Y156" i="6"/>
  <c r="BL156" i="6" s="1"/>
  <c r="Y157" i="6"/>
  <c r="BL157" i="6" s="1"/>
  <c r="Y158" i="6"/>
  <c r="BL158" i="6" s="1"/>
  <c r="Y159" i="6"/>
  <c r="BL159" i="6" s="1"/>
  <c r="Y160" i="6"/>
  <c r="BL160" i="6" s="1"/>
  <c r="Y161" i="6"/>
  <c r="BL161" i="6" s="1"/>
  <c r="Y162" i="6"/>
  <c r="BL162" i="6" s="1"/>
  <c r="Y163" i="6"/>
  <c r="BL163" i="6" s="1"/>
  <c r="Y164" i="6"/>
  <c r="BL164" i="6" s="1"/>
  <c r="Y165" i="6"/>
  <c r="BL165" i="6" s="1"/>
  <c r="Y166" i="6"/>
  <c r="BL166" i="6" s="1"/>
  <c r="Y167" i="6"/>
  <c r="BL167" i="6" s="1"/>
  <c r="Y168" i="6"/>
  <c r="BL168" i="6" s="1"/>
  <c r="Y169" i="6"/>
  <c r="BL169" i="6" s="1"/>
  <c r="Y170" i="6"/>
  <c r="BL170" i="6" s="1"/>
  <c r="V14" i="6"/>
  <c r="V13" i="6"/>
  <c r="V35" i="6"/>
  <c r="V68" i="6"/>
  <c r="V22" i="6"/>
  <c r="V71" i="6"/>
  <c r="V37" i="6"/>
  <c r="V77" i="6"/>
  <c r="V78" i="6"/>
  <c r="V17" i="6"/>
  <c r="V25" i="6"/>
  <c r="V44" i="6"/>
  <c r="V10" i="6"/>
  <c r="V23" i="6"/>
  <c r="V53" i="6"/>
  <c r="V79" i="6"/>
  <c r="V38" i="6"/>
  <c r="V87" i="6"/>
  <c r="V28" i="6"/>
  <c r="V50" i="6"/>
  <c r="V39" i="6"/>
  <c r="V26" i="6"/>
  <c r="V36" i="6"/>
  <c r="V90" i="6"/>
  <c r="V91" i="6"/>
  <c r="V49" i="6"/>
  <c r="V92" i="6"/>
  <c r="V93" i="6"/>
  <c r="V32" i="6"/>
  <c r="V94" i="6"/>
  <c r="V31" i="6"/>
  <c r="V9" i="6"/>
  <c r="V102" i="6"/>
  <c r="V12" i="6"/>
  <c r="V60" i="6"/>
  <c r="V103" i="6"/>
  <c r="V86" i="6"/>
  <c r="V61" i="6"/>
  <c r="V62" i="6"/>
  <c r="V82" i="6"/>
  <c r="V104" i="6"/>
  <c r="V105" i="6"/>
  <c r="V41" i="6"/>
  <c r="V58" i="6"/>
  <c r="V101" i="6"/>
  <c r="V55" i="6"/>
  <c r="V106" i="6"/>
  <c r="V107" i="6"/>
  <c r="V59" i="6"/>
  <c r="V33" i="6"/>
  <c r="V109" i="6"/>
  <c r="V54" i="6"/>
  <c r="V76" i="6"/>
  <c r="V67" i="6"/>
  <c r="V95" i="6"/>
  <c r="V88" i="6"/>
  <c r="V96" i="6"/>
  <c r="V34" i="6"/>
  <c r="V89" i="6"/>
  <c r="V30" i="6"/>
  <c r="V72" i="6"/>
  <c r="V45" i="6"/>
  <c r="V24" i="6"/>
  <c r="V110" i="6"/>
  <c r="V63" i="6"/>
  <c r="V108" i="6"/>
  <c r="V64" i="6"/>
  <c r="V73" i="6"/>
  <c r="V80" i="6"/>
  <c r="V52" i="6"/>
  <c r="V51" i="6"/>
  <c r="V48" i="6"/>
  <c r="V97" i="6"/>
  <c r="V98" i="6"/>
  <c r="V99" i="6"/>
  <c r="V66" i="6"/>
  <c r="V70" i="6"/>
  <c r="V74" i="6"/>
  <c r="BK105" i="6" s="1"/>
  <c r="V75" i="6"/>
  <c r="BK106" i="6" s="1"/>
  <c r="V81" i="6"/>
  <c r="V84" i="6"/>
  <c r="BK108" i="6" s="1"/>
  <c r="V85" i="6"/>
  <c r="BK109" i="6" s="1"/>
  <c r="V100" i="6"/>
  <c r="BK110" i="6" s="1"/>
  <c r="V111" i="6"/>
  <c r="BK111" i="6" s="1"/>
  <c r="V112" i="6"/>
  <c r="BK112" i="6" s="1"/>
  <c r="V113" i="6"/>
  <c r="BK113" i="6" s="1"/>
  <c r="V114" i="6"/>
  <c r="BK114" i="6" s="1"/>
  <c r="V115" i="6"/>
  <c r="BK115" i="6" s="1"/>
  <c r="V116" i="6"/>
  <c r="BK116" i="6" s="1"/>
  <c r="V117" i="6"/>
  <c r="BK117" i="6" s="1"/>
  <c r="V118" i="6"/>
  <c r="BK118" i="6" s="1"/>
  <c r="V119" i="6"/>
  <c r="BK119" i="6" s="1"/>
  <c r="V120" i="6"/>
  <c r="BK120" i="6" s="1"/>
  <c r="V121" i="6"/>
  <c r="BK121" i="6" s="1"/>
  <c r="V122" i="6"/>
  <c r="BK122" i="6" s="1"/>
  <c r="V123" i="6"/>
  <c r="BK123" i="6" s="1"/>
  <c r="V124" i="6"/>
  <c r="BK124" i="6" s="1"/>
  <c r="V125" i="6"/>
  <c r="BK125" i="6" s="1"/>
  <c r="V126" i="6"/>
  <c r="BK126" i="6" s="1"/>
  <c r="V127" i="6"/>
  <c r="BK127" i="6" s="1"/>
  <c r="V128" i="6"/>
  <c r="BK128" i="6" s="1"/>
  <c r="V129" i="6"/>
  <c r="BK129" i="6" s="1"/>
  <c r="V130" i="6"/>
  <c r="BK130" i="6" s="1"/>
  <c r="V131" i="6"/>
  <c r="BK131" i="6" s="1"/>
  <c r="V132" i="6"/>
  <c r="BK132" i="6" s="1"/>
  <c r="V133" i="6"/>
  <c r="BK133" i="6" s="1"/>
  <c r="V134" i="6"/>
  <c r="BK134" i="6" s="1"/>
  <c r="V135" i="6"/>
  <c r="BK135" i="6" s="1"/>
  <c r="V136" i="6"/>
  <c r="BK136" i="6" s="1"/>
  <c r="V137" i="6"/>
  <c r="BK137" i="6" s="1"/>
  <c r="V138" i="6"/>
  <c r="BK138" i="6" s="1"/>
  <c r="V139" i="6"/>
  <c r="BK139" i="6" s="1"/>
  <c r="V140" i="6"/>
  <c r="BK140" i="6" s="1"/>
  <c r="V141" i="6"/>
  <c r="BK141" i="6" s="1"/>
  <c r="V142" i="6"/>
  <c r="BK142" i="6" s="1"/>
  <c r="V143" i="6"/>
  <c r="BK143" i="6" s="1"/>
  <c r="V144" i="6"/>
  <c r="BK144" i="6" s="1"/>
  <c r="V145" i="6"/>
  <c r="BK145" i="6" s="1"/>
  <c r="V146" i="6"/>
  <c r="BK146" i="6" s="1"/>
  <c r="V147" i="6"/>
  <c r="BK147" i="6" s="1"/>
  <c r="V148" i="6"/>
  <c r="BK148" i="6" s="1"/>
  <c r="V149" i="6"/>
  <c r="BK149" i="6" s="1"/>
  <c r="V150" i="6"/>
  <c r="BK150" i="6" s="1"/>
  <c r="V151" i="6"/>
  <c r="BK151" i="6" s="1"/>
  <c r="V152" i="6"/>
  <c r="BK152" i="6" s="1"/>
  <c r="V153" i="6"/>
  <c r="BK153" i="6" s="1"/>
  <c r="V154" i="6"/>
  <c r="BK154" i="6" s="1"/>
  <c r="V155" i="6"/>
  <c r="BK155" i="6" s="1"/>
  <c r="V156" i="6"/>
  <c r="BK156" i="6" s="1"/>
  <c r="V157" i="6"/>
  <c r="BK157" i="6" s="1"/>
  <c r="V158" i="6"/>
  <c r="BK158" i="6" s="1"/>
  <c r="V159" i="6"/>
  <c r="BK159" i="6" s="1"/>
  <c r="V160" i="6"/>
  <c r="BK160" i="6" s="1"/>
  <c r="V161" i="6"/>
  <c r="BK161" i="6" s="1"/>
  <c r="V162" i="6"/>
  <c r="BK162" i="6" s="1"/>
  <c r="V163" i="6"/>
  <c r="BK163" i="6" s="1"/>
  <c r="V164" i="6"/>
  <c r="BK164" i="6" s="1"/>
  <c r="V165" i="6"/>
  <c r="BK165" i="6" s="1"/>
  <c r="V166" i="6"/>
  <c r="BK166" i="6" s="1"/>
  <c r="V167" i="6"/>
  <c r="BK167" i="6" s="1"/>
  <c r="V168" i="6"/>
  <c r="BK168" i="6" s="1"/>
  <c r="V169" i="6"/>
  <c r="BK169" i="6" s="1"/>
  <c r="V170" i="6"/>
  <c r="BK170" i="6" s="1"/>
  <c r="BJ97" i="6"/>
  <c r="BJ98" i="6"/>
  <c r="BJ99" i="6"/>
  <c r="BJ100" i="6"/>
  <c r="BJ101" i="6"/>
  <c r="BJ102" i="6"/>
  <c r="BJ103" i="6"/>
  <c r="BJ104" i="6"/>
  <c r="BJ105" i="6"/>
  <c r="BJ106" i="6"/>
  <c r="BJ107" i="6"/>
  <c r="BJ108" i="6"/>
  <c r="BJ109" i="6"/>
  <c r="BJ110" i="6"/>
  <c r="BJ111" i="6"/>
  <c r="BJ112" i="6"/>
  <c r="BJ113" i="6"/>
  <c r="BJ114" i="6"/>
  <c r="BJ115" i="6"/>
  <c r="BJ116" i="6"/>
  <c r="BJ117" i="6"/>
  <c r="BJ118" i="6"/>
  <c r="BJ119" i="6"/>
  <c r="BJ120" i="6"/>
  <c r="BJ121" i="6"/>
  <c r="BJ122" i="6"/>
  <c r="BJ123" i="6"/>
  <c r="BJ124" i="6"/>
  <c r="BJ125" i="6"/>
  <c r="BJ126" i="6"/>
  <c r="BJ127" i="6"/>
  <c r="BJ128" i="6"/>
  <c r="BJ129" i="6"/>
  <c r="BJ130" i="6"/>
  <c r="BJ131" i="6"/>
  <c r="BJ132" i="6"/>
  <c r="BJ133" i="6"/>
  <c r="BJ134" i="6"/>
  <c r="BJ135" i="6"/>
  <c r="BJ136" i="6"/>
  <c r="BJ137" i="6"/>
  <c r="BJ138" i="6"/>
  <c r="BJ139" i="6"/>
  <c r="BJ140" i="6"/>
  <c r="BJ141" i="6"/>
  <c r="BJ142" i="6"/>
  <c r="BJ143" i="6"/>
  <c r="BJ144" i="6"/>
  <c r="BJ145" i="6"/>
  <c r="BJ146" i="6"/>
  <c r="BJ147" i="6"/>
  <c r="BJ148" i="6"/>
  <c r="BJ149" i="6"/>
  <c r="BJ150" i="6"/>
  <c r="BJ151" i="6"/>
  <c r="BJ152" i="6"/>
  <c r="BJ153" i="6"/>
  <c r="BJ154" i="6"/>
  <c r="BJ155" i="6"/>
  <c r="BJ156" i="6"/>
  <c r="BJ157" i="6"/>
  <c r="BJ158" i="6"/>
  <c r="BJ159" i="6"/>
  <c r="BJ160" i="6"/>
  <c r="BJ161" i="6"/>
  <c r="BJ162" i="6"/>
  <c r="BJ163" i="6"/>
  <c r="BJ164" i="6"/>
  <c r="BJ165" i="6"/>
  <c r="BJ166" i="6"/>
  <c r="BJ167" i="6"/>
  <c r="BJ168" i="6"/>
  <c r="BJ169" i="6"/>
  <c r="BJ170" i="6"/>
  <c r="BH7" i="6"/>
  <c r="AD13" i="6"/>
  <c r="AD35" i="6"/>
  <c r="AD68" i="6"/>
  <c r="AD46" i="6"/>
  <c r="AD22" i="6"/>
  <c r="AD71" i="6"/>
  <c r="AD8" i="6"/>
  <c r="AD37" i="6"/>
  <c r="AD19" i="6"/>
  <c r="AD29" i="6"/>
  <c r="AD77" i="6"/>
  <c r="AD11" i="6"/>
  <c r="AD78" i="6"/>
  <c r="AD17" i="6"/>
  <c r="AD7" i="6"/>
  <c r="AD25" i="6"/>
  <c r="AD16" i="6"/>
  <c r="AD44" i="6"/>
  <c r="AD42" i="6"/>
  <c r="AD20" i="6"/>
  <c r="AD10" i="6"/>
  <c r="AD23" i="6"/>
  <c r="AD15" i="6"/>
  <c r="AD53" i="6"/>
  <c r="AD79" i="6"/>
  <c r="AD38" i="6"/>
  <c r="AD87" i="6"/>
  <c r="AD28" i="6"/>
  <c r="AD50" i="6"/>
  <c r="AD39" i="6"/>
  <c r="AD26" i="6"/>
  <c r="AD36" i="6"/>
  <c r="AD90" i="6"/>
  <c r="AD91" i="6"/>
  <c r="AD49" i="6"/>
  <c r="AD92" i="6"/>
  <c r="AD93" i="6"/>
  <c r="AD32" i="6"/>
  <c r="AD94" i="6"/>
  <c r="AD31" i="6"/>
  <c r="AD9" i="6"/>
  <c r="AD102" i="6"/>
  <c r="AD12" i="6"/>
  <c r="AD60" i="6"/>
  <c r="AD103" i="6"/>
  <c r="AD27" i="6"/>
  <c r="AD86" i="6"/>
  <c r="AD61" i="6"/>
  <c r="AD62" i="6"/>
  <c r="AD82" i="6"/>
  <c r="AD104" i="6"/>
  <c r="AD105" i="6"/>
  <c r="AD41" i="6"/>
  <c r="AD83" i="6"/>
  <c r="AD69" i="6"/>
  <c r="AD58" i="6"/>
  <c r="AD101" i="6"/>
  <c r="AD55" i="6"/>
  <c r="AD106" i="6"/>
  <c r="AD107" i="6"/>
  <c r="AD59" i="6"/>
  <c r="AD43" i="6"/>
  <c r="AD33" i="6"/>
  <c r="AD109" i="6"/>
  <c r="AD18" i="6"/>
  <c r="AD54" i="6"/>
  <c r="AD76" i="6"/>
  <c r="AD67" i="6"/>
  <c r="AD95" i="6"/>
  <c r="AD88" i="6"/>
  <c r="AD96" i="6"/>
  <c r="AD34" i="6"/>
  <c r="AD89" i="6"/>
  <c r="AD30" i="6"/>
  <c r="AY82" i="6" s="1"/>
  <c r="AD72" i="6"/>
  <c r="AD57" i="6"/>
  <c r="AD45" i="6"/>
  <c r="AD24" i="6"/>
  <c r="AY86" i="6" s="1"/>
  <c r="AD47" i="6"/>
  <c r="AD40" i="6"/>
  <c r="AD110" i="6"/>
  <c r="AD63" i="6"/>
  <c r="AD108" i="6"/>
  <c r="AD64" i="6"/>
  <c r="AD73" i="6"/>
  <c r="AD80" i="6"/>
  <c r="AD52" i="6"/>
  <c r="AD51" i="6"/>
  <c r="AD48" i="6"/>
  <c r="AD97" i="6"/>
  <c r="AD98" i="6"/>
  <c r="AD99" i="6"/>
  <c r="AD65" i="6"/>
  <c r="AY101" i="6" s="1"/>
  <c r="AD56" i="6"/>
  <c r="AY102" i="6" s="1"/>
  <c r="AD66" i="6"/>
  <c r="AD70" i="6"/>
  <c r="AY104" i="6" s="1"/>
  <c r="AD74" i="6"/>
  <c r="AY105" i="6" s="1"/>
  <c r="AD75" i="6"/>
  <c r="AY106" i="6" s="1"/>
  <c r="AD81" i="6"/>
  <c r="AD84" i="6"/>
  <c r="AY108" i="6" s="1"/>
  <c r="AD85" i="6"/>
  <c r="AY109" i="6" s="1"/>
  <c r="AD100" i="6"/>
  <c r="AD111" i="6"/>
  <c r="AY111" i="6" s="1"/>
  <c r="AD112" i="6"/>
  <c r="AY112" i="6" s="1"/>
  <c r="AD113" i="6"/>
  <c r="AY113" i="6" s="1"/>
  <c r="AD114" i="6"/>
  <c r="AY114" i="6" s="1"/>
  <c r="AD115" i="6"/>
  <c r="AY115" i="6" s="1"/>
  <c r="AD116" i="6"/>
  <c r="AY116" i="6" s="1"/>
  <c r="AD117" i="6"/>
  <c r="AY117" i="6" s="1"/>
  <c r="AD118" i="6"/>
  <c r="AY118" i="6" s="1"/>
  <c r="AD119" i="6"/>
  <c r="AY119" i="6" s="1"/>
  <c r="AD120" i="6"/>
  <c r="AY120" i="6" s="1"/>
  <c r="AD121" i="6"/>
  <c r="AY121" i="6" s="1"/>
  <c r="AD122" i="6"/>
  <c r="AY122" i="6" s="1"/>
  <c r="AD123" i="6"/>
  <c r="AY123" i="6" s="1"/>
  <c r="AD124" i="6"/>
  <c r="AY124" i="6" s="1"/>
  <c r="AD125" i="6"/>
  <c r="AY125" i="6" s="1"/>
  <c r="AD126" i="6"/>
  <c r="AY126" i="6" s="1"/>
  <c r="AD127" i="6"/>
  <c r="AY127" i="6" s="1"/>
  <c r="AD128" i="6"/>
  <c r="AY128" i="6" s="1"/>
  <c r="AD129" i="6"/>
  <c r="AY129" i="6" s="1"/>
  <c r="AD130" i="6"/>
  <c r="AY130" i="6" s="1"/>
  <c r="AD131" i="6"/>
  <c r="AY131" i="6" s="1"/>
  <c r="AD132" i="6"/>
  <c r="AY132" i="6" s="1"/>
  <c r="AD133" i="6"/>
  <c r="AY133" i="6" s="1"/>
  <c r="AD134" i="6"/>
  <c r="AY134" i="6" s="1"/>
  <c r="AD135" i="6"/>
  <c r="AY135" i="6" s="1"/>
  <c r="AD136" i="6"/>
  <c r="AY136" i="6" s="1"/>
  <c r="AD137" i="6"/>
  <c r="AY137" i="6" s="1"/>
  <c r="AD138" i="6"/>
  <c r="AY138" i="6" s="1"/>
  <c r="AD139" i="6"/>
  <c r="AY139" i="6" s="1"/>
  <c r="AD140" i="6"/>
  <c r="AY140" i="6" s="1"/>
  <c r="AD141" i="6"/>
  <c r="AY141" i="6" s="1"/>
  <c r="AD142" i="6"/>
  <c r="AY142" i="6" s="1"/>
  <c r="AD143" i="6"/>
  <c r="AY143" i="6" s="1"/>
  <c r="AD144" i="6"/>
  <c r="AY144" i="6" s="1"/>
  <c r="AD145" i="6"/>
  <c r="AY145" i="6" s="1"/>
  <c r="AD146" i="6"/>
  <c r="AY146" i="6" s="1"/>
  <c r="AD147" i="6"/>
  <c r="AY147" i="6" s="1"/>
  <c r="AD148" i="6"/>
  <c r="AY148" i="6" s="1"/>
  <c r="AD149" i="6"/>
  <c r="AY149" i="6" s="1"/>
  <c r="AD150" i="6"/>
  <c r="AY150" i="6" s="1"/>
  <c r="AD151" i="6"/>
  <c r="AY151" i="6" s="1"/>
  <c r="AD152" i="6"/>
  <c r="AY152" i="6" s="1"/>
  <c r="AD153" i="6"/>
  <c r="AY153" i="6" s="1"/>
  <c r="AD154" i="6"/>
  <c r="AY154" i="6" s="1"/>
  <c r="AD155" i="6"/>
  <c r="AY155" i="6" s="1"/>
  <c r="AD156" i="6"/>
  <c r="AY156" i="6" s="1"/>
  <c r="AD157" i="6"/>
  <c r="AY157" i="6" s="1"/>
  <c r="AD158" i="6"/>
  <c r="AY158" i="6" s="1"/>
  <c r="AD159" i="6"/>
  <c r="AY159" i="6" s="1"/>
  <c r="AD160" i="6"/>
  <c r="AY160" i="6" s="1"/>
  <c r="AD161" i="6"/>
  <c r="AY161" i="6" s="1"/>
  <c r="AD162" i="6"/>
  <c r="AY162" i="6" s="1"/>
  <c r="AD163" i="6"/>
  <c r="AY163" i="6" s="1"/>
  <c r="AD164" i="6"/>
  <c r="AY164" i="6" s="1"/>
  <c r="AD165" i="6"/>
  <c r="AY165" i="6" s="1"/>
  <c r="AD166" i="6"/>
  <c r="AY166" i="6" s="1"/>
  <c r="AD167" i="6"/>
  <c r="AY167" i="6" s="1"/>
  <c r="AD168" i="6"/>
  <c r="AY168" i="6" s="1"/>
  <c r="AD169" i="6"/>
  <c r="AY169" i="6" s="1"/>
  <c r="AD170" i="6"/>
  <c r="AY170" i="6" s="1"/>
  <c r="AD14" i="6"/>
  <c r="Z14" i="6"/>
  <c r="Z35" i="6"/>
  <c r="Z46" i="6"/>
  <c r="Z22" i="6"/>
  <c r="Z71" i="6"/>
  <c r="Z8" i="6"/>
  <c r="Z37" i="6"/>
  <c r="Z19" i="6"/>
  <c r="Z29" i="6"/>
  <c r="Z77" i="6"/>
  <c r="Z11" i="6"/>
  <c r="Z78" i="6"/>
  <c r="Z17" i="6"/>
  <c r="Z7" i="6"/>
  <c r="Z25" i="6"/>
  <c r="Z16" i="6"/>
  <c r="Z44" i="6"/>
  <c r="Z42" i="6"/>
  <c r="Z20" i="6"/>
  <c r="Z10" i="6"/>
  <c r="Z23" i="6"/>
  <c r="Z15" i="6"/>
  <c r="Z53" i="6"/>
  <c r="Z79" i="6"/>
  <c r="Z38" i="6"/>
  <c r="Z21" i="6"/>
  <c r="Z87" i="6"/>
  <c r="Z28" i="6"/>
  <c r="Z50" i="6"/>
  <c r="Z39" i="6"/>
  <c r="Z26" i="6"/>
  <c r="Z36" i="6"/>
  <c r="Z90" i="6"/>
  <c r="Z91" i="6"/>
  <c r="Z49" i="6"/>
  <c r="Z92" i="6"/>
  <c r="Z93" i="6"/>
  <c r="Z32" i="6"/>
  <c r="Z94" i="6"/>
  <c r="Z31" i="6"/>
  <c r="Z9" i="6"/>
  <c r="Z102" i="6"/>
  <c r="Z12" i="6"/>
  <c r="Z60" i="6"/>
  <c r="Z103" i="6"/>
  <c r="Z27" i="6"/>
  <c r="Z86" i="6"/>
  <c r="Z61" i="6"/>
  <c r="Z62" i="6"/>
  <c r="Z82" i="6"/>
  <c r="Z104" i="6"/>
  <c r="Z105" i="6"/>
  <c r="Z41" i="6"/>
  <c r="Z83" i="6"/>
  <c r="Z69" i="6"/>
  <c r="Z58" i="6"/>
  <c r="Z101" i="6"/>
  <c r="Z55" i="6"/>
  <c r="Z106" i="6"/>
  <c r="Z107" i="6"/>
  <c r="Z59" i="6"/>
  <c r="Z43" i="6"/>
  <c r="Z33" i="6"/>
  <c r="Z109" i="6"/>
  <c r="Z18" i="6"/>
  <c r="Z54" i="6"/>
  <c r="Z76" i="6"/>
  <c r="Z67" i="6"/>
  <c r="Z95" i="6"/>
  <c r="Z88" i="6"/>
  <c r="Z96" i="6"/>
  <c r="Z34" i="6"/>
  <c r="Z89" i="6"/>
  <c r="Z30" i="6"/>
  <c r="Z72" i="6"/>
  <c r="Z57" i="6"/>
  <c r="Z45" i="6"/>
  <c r="Z24" i="6"/>
  <c r="Z47" i="6"/>
  <c r="Z40" i="6"/>
  <c r="Z110" i="6"/>
  <c r="Z63" i="6"/>
  <c r="Z108" i="6"/>
  <c r="Z64" i="6"/>
  <c r="Z73" i="6"/>
  <c r="Z80" i="6"/>
  <c r="Z52" i="6"/>
  <c r="Z51" i="6"/>
  <c r="Z48" i="6"/>
  <c r="Z97" i="6"/>
  <c r="Z98" i="6"/>
  <c r="AX99" i="6" s="1"/>
  <c r="Z99" i="6"/>
  <c r="Z65" i="6"/>
  <c r="AX101" i="6" s="1"/>
  <c r="Z56" i="6"/>
  <c r="AX102" i="6" s="1"/>
  <c r="Z66" i="6"/>
  <c r="Z70" i="6"/>
  <c r="AX104" i="6" s="1"/>
  <c r="Z74" i="6"/>
  <c r="AX105" i="6" s="1"/>
  <c r="Z75" i="6"/>
  <c r="AX106" i="6" s="1"/>
  <c r="Z81" i="6"/>
  <c r="AX107" i="6" s="1"/>
  <c r="Z84" i="6"/>
  <c r="Z85" i="6"/>
  <c r="AX109" i="6" s="1"/>
  <c r="Z100" i="6"/>
  <c r="AX110" i="6" s="1"/>
  <c r="Z111" i="6"/>
  <c r="AX111" i="6" s="1"/>
  <c r="Z112" i="6"/>
  <c r="AX112" i="6" s="1"/>
  <c r="Z113" i="6"/>
  <c r="AX113" i="6" s="1"/>
  <c r="Z114" i="6"/>
  <c r="AX114" i="6" s="1"/>
  <c r="Z115" i="6"/>
  <c r="AX115" i="6" s="1"/>
  <c r="Z116" i="6"/>
  <c r="AX116" i="6" s="1"/>
  <c r="Z117" i="6"/>
  <c r="AX117" i="6" s="1"/>
  <c r="Z118" i="6"/>
  <c r="AX118" i="6" s="1"/>
  <c r="Z119" i="6"/>
  <c r="AX119" i="6" s="1"/>
  <c r="Z120" i="6"/>
  <c r="AX120" i="6" s="1"/>
  <c r="Z121" i="6"/>
  <c r="AX121" i="6" s="1"/>
  <c r="Z122" i="6"/>
  <c r="AX122" i="6" s="1"/>
  <c r="Z123" i="6"/>
  <c r="AX123" i="6" s="1"/>
  <c r="Z124" i="6"/>
  <c r="AX124" i="6" s="1"/>
  <c r="Z125" i="6"/>
  <c r="AX125" i="6" s="1"/>
  <c r="Z126" i="6"/>
  <c r="AX126" i="6" s="1"/>
  <c r="Z127" i="6"/>
  <c r="AX127" i="6" s="1"/>
  <c r="Z128" i="6"/>
  <c r="AX128" i="6" s="1"/>
  <c r="Z129" i="6"/>
  <c r="AX129" i="6" s="1"/>
  <c r="Z130" i="6"/>
  <c r="AX130" i="6" s="1"/>
  <c r="Z131" i="6"/>
  <c r="AX131" i="6" s="1"/>
  <c r="Z132" i="6"/>
  <c r="AX132" i="6" s="1"/>
  <c r="Z133" i="6"/>
  <c r="AX133" i="6" s="1"/>
  <c r="Z134" i="6"/>
  <c r="AX134" i="6" s="1"/>
  <c r="Z135" i="6"/>
  <c r="AX135" i="6" s="1"/>
  <c r="Z136" i="6"/>
  <c r="AX136" i="6" s="1"/>
  <c r="Z137" i="6"/>
  <c r="AX137" i="6" s="1"/>
  <c r="Z138" i="6"/>
  <c r="AX138" i="6" s="1"/>
  <c r="Z139" i="6"/>
  <c r="AX139" i="6" s="1"/>
  <c r="Z140" i="6"/>
  <c r="AX140" i="6" s="1"/>
  <c r="Z141" i="6"/>
  <c r="AX141" i="6" s="1"/>
  <c r="Z142" i="6"/>
  <c r="AX142" i="6" s="1"/>
  <c r="Z143" i="6"/>
  <c r="AX143" i="6" s="1"/>
  <c r="Z144" i="6"/>
  <c r="AX144" i="6" s="1"/>
  <c r="Z145" i="6"/>
  <c r="AX145" i="6" s="1"/>
  <c r="Z146" i="6"/>
  <c r="AX146" i="6" s="1"/>
  <c r="Z147" i="6"/>
  <c r="AX147" i="6" s="1"/>
  <c r="Z148" i="6"/>
  <c r="AX148" i="6" s="1"/>
  <c r="Z149" i="6"/>
  <c r="AX149" i="6" s="1"/>
  <c r="Z150" i="6"/>
  <c r="AX150" i="6" s="1"/>
  <c r="Z151" i="6"/>
  <c r="AX151" i="6" s="1"/>
  <c r="Z152" i="6"/>
  <c r="AX152" i="6" s="1"/>
  <c r="Z153" i="6"/>
  <c r="AX153" i="6" s="1"/>
  <c r="Z154" i="6"/>
  <c r="AX154" i="6" s="1"/>
  <c r="Z155" i="6"/>
  <c r="AX155" i="6" s="1"/>
  <c r="Z156" i="6"/>
  <c r="AX156" i="6" s="1"/>
  <c r="Z157" i="6"/>
  <c r="AX157" i="6" s="1"/>
  <c r="Z158" i="6"/>
  <c r="AX158" i="6" s="1"/>
  <c r="Z159" i="6"/>
  <c r="AX159" i="6" s="1"/>
  <c r="Z160" i="6"/>
  <c r="AX160" i="6" s="1"/>
  <c r="Z161" i="6"/>
  <c r="AX161" i="6" s="1"/>
  <c r="Z162" i="6"/>
  <c r="AX162" i="6" s="1"/>
  <c r="Z163" i="6"/>
  <c r="AX163" i="6" s="1"/>
  <c r="Z164" i="6"/>
  <c r="AX164" i="6" s="1"/>
  <c r="Z165" i="6"/>
  <c r="AX165" i="6" s="1"/>
  <c r="Z166" i="6"/>
  <c r="AX166" i="6" s="1"/>
  <c r="Z167" i="6"/>
  <c r="AX167" i="6" s="1"/>
  <c r="Z168" i="6"/>
  <c r="AX168" i="6" s="1"/>
  <c r="Z169" i="6"/>
  <c r="AX169" i="6" s="1"/>
  <c r="Z170" i="6"/>
  <c r="AX170" i="6" s="1"/>
  <c r="X14" i="6"/>
  <c r="X13" i="6"/>
  <c r="X35" i="6"/>
  <c r="X68" i="6"/>
  <c r="X46" i="6"/>
  <c r="X22" i="6"/>
  <c r="X71" i="6"/>
  <c r="X8" i="6"/>
  <c r="X37" i="6"/>
  <c r="X19" i="6"/>
  <c r="X29" i="6"/>
  <c r="X77" i="6"/>
  <c r="X11" i="6"/>
  <c r="X78" i="6"/>
  <c r="X17" i="6"/>
  <c r="X7" i="6"/>
  <c r="X25" i="6"/>
  <c r="X16" i="6"/>
  <c r="X44" i="6"/>
  <c r="X42" i="6"/>
  <c r="X20" i="6"/>
  <c r="X10" i="6"/>
  <c r="X23" i="6"/>
  <c r="X15" i="6"/>
  <c r="X53" i="6"/>
  <c r="X79" i="6"/>
  <c r="X38" i="6"/>
  <c r="X21" i="6"/>
  <c r="X87" i="6"/>
  <c r="X28" i="6"/>
  <c r="X50" i="6"/>
  <c r="X39" i="6"/>
  <c r="X26" i="6"/>
  <c r="X36" i="6"/>
  <c r="X90" i="6"/>
  <c r="X91" i="6"/>
  <c r="X49" i="6"/>
  <c r="X92" i="6"/>
  <c r="X93" i="6"/>
  <c r="X32" i="6"/>
  <c r="X94" i="6"/>
  <c r="X31" i="6"/>
  <c r="X9" i="6"/>
  <c r="X102" i="6"/>
  <c r="X12" i="6"/>
  <c r="X60" i="6"/>
  <c r="X103" i="6"/>
  <c r="X27" i="6"/>
  <c r="X86" i="6"/>
  <c r="X61" i="6"/>
  <c r="X62" i="6"/>
  <c r="X82" i="6"/>
  <c r="X104" i="6"/>
  <c r="X105" i="6"/>
  <c r="X41" i="6"/>
  <c r="X83" i="6"/>
  <c r="X69" i="6"/>
  <c r="X58" i="6"/>
  <c r="X101" i="6"/>
  <c r="X55" i="6"/>
  <c r="X106" i="6"/>
  <c r="X107" i="6"/>
  <c r="X59" i="6"/>
  <c r="X43" i="6"/>
  <c r="X33" i="6"/>
  <c r="X109" i="6"/>
  <c r="X18" i="6"/>
  <c r="X54" i="6"/>
  <c r="X76" i="6"/>
  <c r="X67" i="6"/>
  <c r="X95" i="6"/>
  <c r="X88" i="6"/>
  <c r="X96" i="6"/>
  <c r="X34" i="6"/>
  <c r="X89" i="6"/>
  <c r="X30" i="6"/>
  <c r="X72" i="6"/>
  <c r="X57" i="6"/>
  <c r="X45" i="6"/>
  <c r="X24" i="6"/>
  <c r="X47" i="6"/>
  <c r="X40" i="6"/>
  <c r="X110" i="6"/>
  <c r="X63" i="6"/>
  <c r="X108" i="6"/>
  <c r="X64" i="6"/>
  <c r="X73" i="6"/>
  <c r="X80" i="6"/>
  <c r="X52" i="6"/>
  <c r="X51" i="6"/>
  <c r="X48" i="6"/>
  <c r="X97" i="6"/>
  <c r="X98" i="6"/>
  <c r="AW99" i="6" s="1"/>
  <c r="X99" i="6"/>
  <c r="X65" i="6"/>
  <c r="AW101" i="6" s="1"/>
  <c r="X56" i="6"/>
  <c r="AW102" i="6" s="1"/>
  <c r="X66" i="6"/>
  <c r="X70" i="6"/>
  <c r="AW104" i="6" s="1"/>
  <c r="X74" i="6"/>
  <c r="AW105" i="6" s="1"/>
  <c r="X75" i="6"/>
  <c r="AW106" i="6" s="1"/>
  <c r="X81" i="6"/>
  <c r="AW107" i="6" s="1"/>
  <c r="X84" i="6"/>
  <c r="X85" i="6"/>
  <c r="AW109" i="6" s="1"/>
  <c r="X100" i="6"/>
  <c r="X111" i="6"/>
  <c r="AW111" i="6" s="1"/>
  <c r="X112" i="6"/>
  <c r="AW112" i="6" s="1"/>
  <c r="X113" i="6"/>
  <c r="AW113" i="6" s="1"/>
  <c r="X114" i="6"/>
  <c r="AW114" i="6" s="1"/>
  <c r="X115" i="6"/>
  <c r="AW115" i="6" s="1"/>
  <c r="X116" i="6"/>
  <c r="AW116" i="6" s="1"/>
  <c r="X117" i="6"/>
  <c r="AW117" i="6" s="1"/>
  <c r="X118" i="6"/>
  <c r="AW118" i="6" s="1"/>
  <c r="X119" i="6"/>
  <c r="AW119" i="6" s="1"/>
  <c r="X120" i="6"/>
  <c r="AW120" i="6" s="1"/>
  <c r="X121" i="6"/>
  <c r="AW121" i="6" s="1"/>
  <c r="X122" i="6"/>
  <c r="AW122" i="6" s="1"/>
  <c r="X123" i="6"/>
  <c r="AW123" i="6" s="1"/>
  <c r="X124" i="6"/>
  <c r="AW124" i="6" s="1"/>
  <c r="X125" i="6"/>
  <c r="AW125" i="6" s="1"/>
  <c r="X126" i="6"/>
  <c r="AW126" i="6" s="1"/>
  <c r="X127" i="6"/>
  <c r="AW127" i="6" s="1"/>
  <c r="X128" i="6"/>
  <c r="AW128" i="6" s="1"/>
  <c r="X129" i="6"/>
  <c r="AW129" i="6" s="1"/>
  <c r="X130" i="6"/>
  <c r="AW130" i="6" s="1"/>
  <c r="X131" i="6"/>
  <c r="AW131" i="6" s="1"/>
  <c r="X132" i="6"/>
  <c r="AW132" i="6" s="1"/>
  <c r="X133" i="6"/>
  <c r="AW133" i="6" s="1"/>
  <c r="X134" i="6"/>
  <c r="AW134" i="6" s="1"/>
  <c r="X135" i="6"/>
  <c r="AW135" i="6" s="1"/>
  <c r="X136" i="6"/>
  <c r="AW136" i="6" s="1"/>
  <c r="X137" i="6"/>
  <c r="AW137" i="6" s="1"/>
  <c r="X138" i="6"/>
  <c r="AW138" i="6" s="1"/>
  <c r="X139" i="6"/>
  <c r="AW139" i="6" s="1"/>
  <c r="X140" i="6"/>
  <c r="AW140" i="6" s="1"/>
  <c r="X141" i="6"/>
  <c r="AW141" i="6" s="1"/>
  <c r="X142" i="6"/>
  <c r="AW142" i="6" s="1"/>
  <c r="X143" i="6"/>
  <c r="AW143" i="6" s="1"/>
  <c r="X144" i="6"/>
  <c r="AW144" i="6" s="1"/>
  <c r="X145" i="6"/>
  <c r="AW145" i="6" s="1"/>
  <c r="X146" i="6"/>
  <c r="AW146" i="6" s="1"/>
  <c r="X147" i="6"/>
  <c r="AW147" i="6" s="1"/>
  <c r="X148" i="6"/>
  <c r="AW148" i="6" s="1"/>
  <c r="X149" i="6"/>
  <c r="AW149" i="6" s="1"/>
  <c r="X150" i="6"/>
  <c r="AW150" i="6" s="1"/>
  <c r="X151" i="6"/>
  <c r="AW151" i="6" s="1"/>
  <c r="X152" i="6"/>
  <c r="AW152" i="6" s="1"/>
  <c r="X153" i="6"/>
  <c r="AW153" i="6" s="1"/>
  <c r="X154" i="6"/>
  <c r="AW154" i="6" s="1"/>
  <c r="X155" i="6"/>
  <c r="AW155" i="6" s="1"/>
  <c r="X156" i="6"/>
  <c r="AW156" i="6" s="1"/>
  <c r="X157" i="6"/>
  <c r="AW157" i="6" s="1"/>
  <c r="X158" i="6"/>
  <c r="AW158" i="6" s="1"/>
  <c r="X159" i="6"/>
  <c r="AW159" i="6" s="1"/>
  <c r="X160" i="6"/>
  <c r="AW160" i="6" s="1"/>
  <c r="X161" i="6"/>
  <c r="AW161" i="6" s="1"/>
  <c r="X162" i="6"/>
  <c r="AW162" i="6" s="1"/>
  <c r="X163" i="6"/>
  <c r="AW163" i="6" s="1"/>
  <c r="X164" i="6"/>
  <c r="AW164" i="6" s="1"/>
  <c r="X165" i="6"/>
  <c r="AW165" i="6" s="1"/>
  <c r="X166" i="6"/>
  <c r="AW166" i="6" s="1"/>
  <c r="X167" i="6"/>
  <c r="AW167" i="6" s="1"/>
  <c r="X168" i="6"/>
  <c r="AW168" i="6" s="1"/>
  <c r="X169" i="6"/>
  <c r="AW169" i="6" s="1"/>
  <c r="X170" i="6"/>
  <c r="AW170" i="6" s="1"/>
  <c r="U14" i="6"/>
  <c r="AA68" i="6"/>
  <c r="AA46" i="6"/>
  <c r="AA22" i="6"/>
  <c r="AA71" i="6"/>
  <c r="AA8" i="6"/>
  <c r="AA37" i="6"/>
  <c r="AA19" i="6"/>
  <c r="AA29" i="6"/>
  <c r="AA77" i="6"/>
  <c r="AA11" i="6"/>
  <c r="AA78" i="6"/>
  <c r="AA17" i="6"/>
  <c r="AA7" i="6"/>
  <c r="AA25" i="6"/>
  <c r="AA16" i="6"/>
  <c r="AA44" i="6"/>
  <c r="AA42" i="6"/>
  <c r="AA20" i="6"/>
  <c r="AA10" i="6"/>
  <c r="AA23" i="6"/>
  <c r="AA15" i="6"/>
  <c r="AA53" i="6"/>
  <c r="AA79" i="6"/>
  <c r="AA38" i="6"/>
  <c r="AA21" i="6"/>
  <c r="AA87" i="6"/>
  <c r="AA28" i="6"/>
  <c r="AA50" i="6"/>
  <c r="AA39" i="6"/>
  <c r="AA26" i="6"/>
  <c r="AA36" i="6"/>
  <c r="AA90" i="6"/>
  <c r="AA91" i="6"/>
  <c r="AA49" i="6"/>
  <c r="AA92" i="6"/>
  <c r="AA93" i="6"/>
  <c r="AA32" i="6"/>
  <c r="AA94" i="6"/>
  <c r="AA31" i="6"/>
  <c r="AA9" i="6"/>
  <c r="AA102" i="6"/>
  <c r="AA12" i="6"/>
  <c r="AA60" i="6"/>
  <c r="AA103" i="6"/>
  <c r="AA27" i="6"/>
  <c r="AA86" i="6"/>
  <c r="AA61" i="6"/>
  <c r="AA62" i="6"/>
  <c r="AA82" i="6"/>
  <c r="AA104" i="6"/>
  <c r="AA105" i="6"/>
  <c r="AA41" i="6"/>
  <c r="AA83" i="6"/>
  <c r="AA69" i="6"/>
  <c r="AA58" i="6"/>
  <c r="AA101" i="6"/>
  <c r="AA55" i="6"/>
  <c r="AA106" i="6"/>
  <c r="AA107" i="6"/>
  <c r="AA59" i="6"/>
  <c r="AA43" i="6"/>
  <c r="AA33" i="6"/>
  <c r="AA109" i="6"/>
  <c r="AA18" i="6"/>
  <c r="AA54" i="6"/>
  <c r="AA76" i="6"/>
  <c r="AA67" i="6"/>
  <c r="AA95" i="6"/>
  <c r="AA88" i="6"/>
  <c r="AA96" i="6"/>
  <c r="AA34" i="6"/>
  <c r="AA89" i="6"/>
  <c r="AA30" i="6"/>
  <c r="AA72" i="6"/>
  <c r="AA57" i="6"/>
  <c r="AA45" i="6"/>
  <c r="AA24" i="6"/>
  <c r="AA47" i="6"/>
  <c r="AA40" i="6"/>
  <c r="AA110" i="6"/>
  <c r="AA63" i="6"/>
  <c r="AA108" i="6"/>
  <c r="AA64" i="6"/>
  <c r="AA73" i="6"/>
  <c r="AA80" i="6"/>
  <c r="AA52" i="6"/>
  <c r="AA51" i="6"/>
  <c r="AA48" i="6"/>
  <c r="AA97" i="6"/>
  <c r="AA98" i="6"/>
  <c r="AA99" i="6"/>
  <c r="AA65" i="6"/>
  <c r="AA56" i="6"/>
  <c r="AA66" i="6"/>
  <c r="AA70" i="6"/>
  <c r="AA74" i="6"/>
  <c r="AA75" i="6"/>
  <c r="AA81" i="6"/>
  <c r="AA84" i="6"/>
  <c r="AA85" i="6"/>
  <c r="AA100" i="6"/>
  <c r="AA111" i="6"/>
  <c r="AA112" i="6"/>
  <c r="AA113" i="6"/>
  <c r="AA114" i="6"/>
  <c r="AA115" i="6"/>
  <c r="AA116" i="6"/>
  <c r="AA117" i="6"/>
  <c r="AA118" i="6"/>
  <c r="AA119" i="6"/>
  <c r="AA120" i="6"/>
  <c r="AA121" i="6"/>
  <c r="AA122" i="6"/>
  <c r="AA123" i="6"/>
  <c r="AA124" i="6"/>
  <c r="AA125" i="6"/>
  <c r="AA126" i="6"/>
  <c r="AA127" i="6"/>
  <c r="AA128" i="6"/>
  <c r="AA129" i="6"/>
  <c r="AA130" i="6"/>
  <c r="AA131" i="6"/>
  <c r="AA132" i="6"/>
  <c r="AA133" i="6"/>
  <c r="AA134" i="6"/>
  <c r="AA135" i="6"/>
  <c r="AA136" i="6"/>
  <c r="AA137" i="6"/>
  <c r="AA138" i="6"/>
  <c r="AA139" i="6"/>
  <c r="AA140" i="6"/>
  <c r="AA141" i="6"/>
  <c r="AA142" i="6"/>
  <c r="AA143" i="6"/>
  <c r="AA144" i="6"/>
  <c r="AA145" i="6"/>
  <c r="AA146" i="6"/>
  <c r="AA147" i="6"/>
  <c r="AA148" i="6"/>
  <c r="AA149" i="6"/>
  <c r="AA150" i="6"/>
  <c r="AA151" i="6"/>
  <c r="AA152" i="6"/>
  <c r="AA153" i="6"/>
  <c r="AA154" i="6"/>
  <c r="AA155" i="6"/>
  <c r="AA156" i="6"/>
  <c r="AA157" i="6"/>
  <c r="AA158" i="6"/>
  <c r="AA159" i="6"/>
  <c r="AA160" i="6"/>
  <c r="AA161" i="6"/>
  <c r="AA162" i="6"/>
  <c r="AA163" i="6"/>
  <c r="AA164" i="6"/>
  <c r="AA165" i="6"/>
  <c r="AA166" i="6"/>
  <c r="AA167" i="6"/>
  <c r="AA168" i="6"/>
  <c r="AA169" i="6"/>
  <c r="AA170" i="6"/>
  <c r="AA13" i="6"/>
  <c r="AA35" i="6"/>
  <c r="U13" i="6"/>
  <c r="U35" i="6"/>
  <c r="U68" i="6"/>
  <c r="U46" i="6"/>
  <c r="U22" i="6"/>
  <c r="U71" i="6"/>
  <c r="U8" i="6"/>
  <c r="U37" i="6"/>
  <c r="U19" i="6"/>
  <c r="U29" i="6"/>
  <c r="U77" i="6"/>
  <c r="U11" i="6"/>
  <c r="U78" i="6"/>
  <c r="U17" i="6"/>
  <c r="U7" i="6"/>
  <c r="U16" i="6"/>
  <c r="U44" i="6"/>
  <c r="U42" i="6"/>
  <c r="U20" i="6"/>
  <c r="U10" i="6"/>
  <c r="U23" i="6"/>
  <c r="U15" i="6"/>
  <c r="U53" i="6"/>
  <c r="U79" i="6"/>
  <c r="U38" i="6"/>
  <c r="U21" i="6"/>
  <c r="U87" i="6"/>
  <c r="U28" i="6"/>
  <c r="U50" i="6"/>
  <c r="U39" i="6"/>
  <c r="U26" i="6"/>
  <c r="U36" i="6"/>
  <c r="U90" i="6"/>
  <c r="U91" i="6"/>
  <c r="U49" i="6"/>
  <c r="U92" i="6"/>
  <c r="U93" i="6"/>
  <c r="U32" i="6"/>
  <c r="U94" i="6"/>
  <c r="U31" i="6"/>
  <c r="U9" i="6"/>
  <c r="U102" i="6"/>
  <c r="U12" i="6"/>
  <c r="U60" i="6"/>
  <c r="U103" i="6"/>
  <c r="U86" i="6"/>
  <c r="U61" i="6"/>
  <c r="U62" i="6"/>
  <c r="U82" i="6"/>
  <c r="U104" i="6"/>
  <c r="U105" i="6"/>
  <c r="U41" i="6"/>
  <c r="U83" i="6"/>
  <c r="U69" i="6"/>
  <c r="U58" i="6"/>
  <c r="U101" i="6"/>
  <c r="U55" i="6"/>
  <c r="U106" i="6"/>
  <c r="U107" i="6"/>
  <c r="U59" i="6"/>
  <c r="U43" i="6"/>
  <c r="U109" i="6"/>
  <c r="U54" i="6"/>
  <c r="U76" i="6"/>
  <c r="U67" i="6"/>
  <c r="U95" i="6"/>
  <c r="U88" i="6"/>
  <c r="U96" i="6"/>
  <c r="U34" i="6"/>
  <c r="U89" i="6"/>
  <c r="U30" i="6"/>
  <c r="U72" i="6"/>
  <c r="U57" i="6"/>
  <c r="U45" i="6"/>
  <c r="U24" i="6"/>
  <c r="U47" i="6"/>
  <c r="U40" i="6"/>
  <c r="U110" i="6"/>
  <c r="U63" i="6"/>
  <c r="U108" i="6"/>
  <c r="U64" i="6"/>
  <c r="U73" i="6"/>
  <c r="U80" i="6"/>
  <c r="U52" i="6"/>
  <c r="U48" i="6"/>
  <c r="U97" i="6"/>
  <c r="U98" i="6"/>
  <c r="U99" i="6"/>
  <c r="U65" i="6"/>
  <c r="U56" i="6"/>
  <c r="AV102" i="6" s="1"/>
  <c r="U66" i="6"/>
  <c r="AV103" i="6" s="1"/>
  <c r="U70" i="6"/>
  <c r="AV104" i="6" s="1"/>
  <c r="U74" i="6"/>
  <c r="U75" i="6"/>
  <c r="AV106" i="6" s="1"/>
  <c r="U81" i="6"/>
  <c r="AV107" i="6" s="1"/>
  <c r="U84" i="6"/>
  <c r="AV108" i="6" s="1"/>
  <c r="U85" i="6"/>
  <c r="AV109" i="6" s="1"/>
  <c r="U100" i="6"/>
  <c r="AV110" i="6" s="1"/>
  <c r="U111" i="6"/>
  <c r="AV111" i="6" s="1"/>
  <c r="U112" i="6"/>
  <c r="AV112" i="6" s="1"/>
  <c r="U113" i="6"/>
  <c r="AV113" i="6" s="1"/>
  <c r="U114" i="6"/>
  <c r="AV114" i="6" s="1"/>
  <c r="U115" i="6"/>
  <c r="AV115" i="6" s="1"/>
  <c r="U116" i="6"/>
  <c r="AV116" i="6" s="1"/>
  <c r="U117" i="6"/>
  <c r="AV117" i="6" s="1"/>
  <c r="U118" i="6"/>
  <c r="AV118" i="6" s="1"/>
  <c r="U119" i="6"/>
  <c r="AV119" i="6" s="1"/>
  <c r="U120" i="6"/>
  <c r="AV120" i="6" s="1"/>
  <c r="U121" i="6"/>
  <c r="AV121" i="6" s="1"/>
  <c r="U122" i="6"/>
  <c r="AV122" i="6" s="1"/>
  <c r="U123" i="6"/>
  <c r="AV123" i="6" s="1"/>
  <c r="U124" i="6"/>
  <c r="AV124" i="6" s="1"/>
  <c r="U125" i="6"/>
  <c r="AV125" i="6" s="1"/>
  <c r="U126" i="6"/>
  <c r="AV126" i="6" s="1"/>
  <c r="U127" i="6"/>
  <c r="AV127" i="6" s="1"/>
  <c r="U128" i="6"/>
  <c r="AV128" i="6" s="1"/>
  <c r="U129" i="6"/>
  <c r="AV129" i="6" s="1"/>
  <c r="U130" i="6"/>
  <c r="AV130" i="6" s="1"/>
  <c r="U131" i="6"/>
  <c r="AV131" i="6" s="1"/>
  <c r="U132" i="6"/>
  <c r="AV132" i="6" s="1"/>
  <c r="U133" i="6"/>
  <c r="AV133" i="6" s="1"/>
  <c r="U134" i="6"/>
  <c r="AV134" i="6" s="1"/>
  <c r="U135" i="6"/>
  <c r="AV135" i="6" s="1"/>
  <c r="U136" i="6"/>
  <c r="AV136" i="6" s="1"/>
  <c r="U137" i="6"/>
  <c r="AV137" i="6" s="1"/>
  <c r="U138" i="6"/>
  <c r="AV138" i="6" s="1"/>
  <c r="U139" i="6"/>
  <c r="AV139" i="6" s="1"/>
  <c r="U140" i="6"/>
  <c r="AV140" i="6" s="1"/>
  <c r="U141" i="6"/>
  <c r="AV141" i="6" s="1"/>
  <c r="U142" i="6"/>
  <c r="AV142" i="6" s="1"/>
  <c r="U143" i="6"/>
  <c r="AV143" i="6" s="1"/>
  <c r="U144" i="6"/>
  <c r="AV144" i="6" s="1"/>
  <c r="U145" i="6"/>
  <c r="AV145" i="6" s="1"/>
  <c r="U146" i="6"/>
  <c r="AV146" i="6" s="1"/>
  <c r="U147" i="6"/>
  <c r="AV147" i="6" s="1"/>
  <c r="U148" i="6"/>
  <c r="AV148" i="6" s="1"/>
  <c r="U149" i="6"/>
  <c r="AV149" i="6" s="1"/>
  <c r="U150" i="6"/>
  <c r="AV150" i="6" s="1"/>
  <c r="U151" i="6"/>
  <c r="AV151" i="6" s="1"/>
  <c r="U152" i="6"/>
  <c r="AV152" i="6" s="1"/>
  <c r="U153" i="6"/>
  <c r="AV153" i="6" s="1"/>
  <c r="U154" i="6"/>
  <c r="AV154" i="6" s="1"/>
  <c r="U155" i="6"/>
  <c r="AV155" i="6" s="1"/>
  <c r="U156" i="6"/>
  <c r="AV156" i="6" s="1"/>
  <c r="U157" i="6"/>
  <c r="AV157" i="6" s="1"/>
  <c r="U158" i="6"/>
  <c r="AV158" i="6" s="1"/>
  <c r="U159" i="6"/>
  <c r="AV159" i="6" s="1"/>
  <c r="U160" i="6"/>
  <c r="AV160" i="6" s="1"/>
  <c r="U161" i="6"/>
  <c r="AV161" i="6" s="1"/>
  <c r="U162" i="6"/>
  <c r="AV162" i="6" s="1"/>
  <c r="U163" i="6"/>
  <c r="AV163" i="6" s="1"/>
  <c r="U164" i="6"/>
  <c r="AV164" i="6" s="1"/>
  <c r="U165" i="6"/>
  <c r="AV165" i="6" s="1"/>
  <c r="U166" i="6"/>
  <c r="AV166" i="6" s="1"/>
  <c r="U167" i="6"/>
  <c r="AV167" i="6" s="1"/>
  <c r="U168" i="6"/>
  <c r="AV168" i="6" s="1"/>
  <c r="U169" i="6"/>
  <c r="AV169" i="6" s="1"/>
  <c r="U170" i="6"/>
  <c r="AV170" i="6" s="1"/>
  <c r="R13" i="6"/>
  <c r="R35" i="6"/>
  <c r="R68" i="6"/>
  <c r="R46" i="6"/>
  <c r="R71" i="6"/>
  <c r="R37" i="6"/>
  <c r="R19" i="6"/>
  <c r="R29" i="6"/>
  <c r="R77" i="6"/>
  <c r="R11" i="6"/>
  <c r="R78" i="6"/>
  <c r="R17" i="6"/>
  <c r="R25" i="6"/>
  <c r="R16" i="6"/>
  <c r="R44" i="6"/>
  <c r="R42" i="6"/>
  <c r="R20" i="6"/>
  <c r="R23" i="6"/>
  <c r="R15" i="6"/>
  <c r="R53" i="6"/>
  <c r="R79" i="6"/>
  <c r="R38" i="6"/>
  <c r="R21" i="6"/>
  <c r="R87" i="6"/>
  <c r="R50" i="6"/>
  <c r="R39" i="6"/>
  <c r="R26" i="6"/>
  <c r="R36" i="6"/>
  <c r="R90" i="6"/>
  <c r="R91" i="6"/>
  <c r="R49" i="6"/>
  <c r="R92" i="6"/>
  <c r="R93" i="6"/>
  <c r="R94" i="6"/>
  <c r="R31" i="6"/>
  <c r="R102" i="6"/>
  <c r="R60" i="6"/>
  <c r="R103" i="6"/>
  <c r="R86" i="6"/>
  <c r="R61" i="6"/>
  <c r="R62" i="6"/>
  <c r="R82" i="6"/>
  <c r="R104" i="6"/>
  <c r="R105" i="6"/>
  <c r="R41" i="6"/>
  <c r="R83" i="6"/>
  <c r="R69" i="6"/>
  <c r="R58" i="6"/>
  <c r="R101" i="6"/>
  <c r="R55" i="6"/>
  <c r="R106" i="6"/>
  <c r="R107" i="6"/>
  <c r="R59" i="6"/>
  <c r="R43" i="6"/>
  <c r="R33" i="6"/>
  <c r="R109" i="6"/>
  <c r="R18" i="6"/>
  <c r="R54" i="6"/>
  <c r="R76" i="6"/>
  <c r="R67" i="6"/>
  <c r="R95" i="6"/>
  <c r="R88" i="6"/>
  <c r="R96" i="6"/>
  <c r="R34" i="6"/>
  <c r="R89" i="6"/>
  <c r="R72" i="6"/>
  <c r="R57" i="6"/>
  <c r="R45" i="6"/>
  <c r="R47" i="6"/>
  <c r="R40" i="6"/>
  <c r="R110" i="6"/>
  <c r="R63" i="6"/>
  <c r="R64" i="6"/>
  <c r="R73" i="6"/>
  <c r="R80" i="6"/>
  <c r="R52" i="6"/>
  <c r="R51" i="6"/>
  <c r="R48" i="6"/>
  <c r="R97" i="6"/>
  <c r="R98" i="6"/>
  <c r="R99" i="6"/>
  <c r="R65" i="6"/>
  <c r="AU101" i="6" s="1"/>
  <c r="R56" i="6"/>
  <c r="AU102" i="6" s="1"/>
  <c r="R66" i="6"/>
  <c r="R70" i="6"/>
  <c r="AU104" i="6" s="1"/>
  <c r="R74" i="6"/>
  <c r="AU105" i="6" s="1"/>
  <c r="R75" i="6"/>
  <c r="AU106" i="6" s="1"/>
  <c r="R81" i="6"/>
  <c r="AU107" i="6" s="1"/>
  <c r="R84" i="6"/>
  <c r="R85" i="6"/>
  <c r="AU109" i="6" s="1"/>
  <c r="R100" i="6"/>
  <c r="AU110" i="6" s="1"/>
  <c r="R111" i="6"/>
  <c r="AU111" i="6" s="1"/>
  <c r="R112" i="6"/>
  <c r="AU112" i="6" s="1"/>
  <c r="R113" i="6"/>
  <c r="AU113" i="6" s="1"/>
  <c r="R114" i="6"/>
  <c r="AU114" i="6" s="1"/>
  <c r="R115" i="6"/>
  <c r="AU115" i="6" s="1"/>
  <c r="R116" i="6"/>
  <c r="AU116" i="6" s="1"/>
  <c r="R117" i="6"/>
  <c r="AU117" i="6" s="1"/>
  <c r="R118" i="6"/>
  <c r="AU118" i="6" s="1"/>
  <c r="R119" i="6"/>
  <c r="AU119" i="6" s="1"/>
  <c r="R120" i="6"/>
  <c r="AU120" i="6" s="1"/>
  <c r="R121" i="6"/>
  <c r="AU121" i="6" s="1"/>
  <c r="R122" i="6"/>
  <c r="AU122" i="6" s="1"/>
  <c r="R123" i="6"/>
  <c r="AU123" i="6" s="1"/>
  <c r="R124" i="6"/>
  <c r="AU124" i="6" s="1"/>
  <c r="R125" i="6"/>
  <c r="AU125" i="6" s="1"/>
  <c r="R126" i="6"/>
  <c r="AU126" i="6" s="1"/>
  <c r="R127" i="6"/>
  <c r="AU127" i="6" s="1"/>
  <c r="R128" i="6"/>
  <c r="AU128" i="6" s="1"/>
  <c r="R129" i="6"/>
  <c r="AU129" i="6" s="1"/>
  <c r="R130" i="6"/>
  <c r="AU130" i="6" s="1"/>
  <c r="R131" i="6"/>
  <c r="AU131" i="6" s="1"/>
  <c r="R132" i="6"/>
  <c r="AU132" i="6" s="1"/>
  <c r="R133" i="6"/>
  <c r="AU133" i="6" s="1"/>
  <c r="R134" i="6"/>
  <c r="AU134" i="6" s="1"/>
  <c r="R135" i="6"/>
  <c r="AU135" i="6" s="1"/>
  <c r="R136" i="6"/>
  <c r="AU136" i="6" s="1"/>
  <c r="R137" i="6"/>
  <c r="AU137" i="6" s="1"/>
  <c r="R138" i="6"/>
  <c r="AU138" i="6" s="1"/>
  <c r="R139" i="6"/>
  <c r="AU139" i="6" s="1"/>
  <c r="R140" i="6"/>
  <c r="AU140" i="6" s="1"/>
  <c r="R141" i="6"/>
  <c r="AU141" i="6" s="1"/>
  <c r="R142" i="6"/>
  <c r="AU142" i="6" s="1"/>
  <c r="R143" i="6"/>
  <c r="AU143" i="6" s="1"/>
  <c r="R144" i="6"/>
  <c r="AU144" i="6" s="1"/>
  <c r="R145" i="6"/>
  <c r="AU145" i="6" s="1"/>
  <c r="R146" i="6"/>
  <c r="AU146" i="6" s="1"/>
  <c r="R147" i="6"/>
  <c r="AU147" i="6" s="1"/>
  <c r="R148" i="6"/>
  <c r="AU148" i="6" s="1"/>
  <c r="R149" i="6"/>
  <c r="AU149" i="6" s="1"/>
  <c r="R150" i="6"/>
  <c r="AU150" i="6" s="1"/>
  <c r="R151" i="6"/>
  <c r="AU151" i="6" s="1"/>
  <c r="R152" i="6"/>
  <c r="AU152" i="6" s="1"/>
  <c r="R153" i="6"/>
  <c r="AU153" i="6" s="1"/>
  <c r="R154" i="6"/>
  <c r="AU154" i="6" s="1"/>
  <c r="R155" i="6"/>
  <c r="AU155" i="6" s="1"/>
  <c r="R156" i="6"/>
  <c r="AU156" i="6" s="1"/>
  <c r="R157" i="6"/>
  <c r="AU157" i="6" s="1"/>
  <c r="R158" i="6"/>
  <c r="AU158" i="6" s="1"/>
  <c r="R159" i="6"/>
  <c r="AU159" i="6" s="1"/>
  <c r="R160" i="6"/>
  <c r="AU160" i="6" s="1"/>
  <c r="R161" i="6"/>
  <c r="AU161" i="6" s="1"/>
  <c r="R162" i="6"/>
  <c r="AU162" i="6" s="1"/>
  <c r="R163" i="6"/>
  <c r="AU163" i="6" s="1"/>
  <c r="R164" i="6"/>
  <c r="AU164" i="6" s="1"/>
  <c r="R165" i="6"/>
  <c r="AU165" i="6" s="1"/>
  <c r="R166" i="6"/>
  <c r="AU166" i="6" s="1"/>
  <c r="R167" i="6"/>
  <c r="AU167" i="6" s="1"/>
  <c r="R168" i="6"/>
  <c r="AU168" i="6" s="1"/>
  <c r="R169" i="6"/>
  <c r="AU169" i="6" s="1"/>
  <c r="R170" i="6"/>
  <c r="AU170" i="6" s="1"/>
  <c r="Q14" i="6"/>
  <c r="Q35" i="6"/>
  <c r="Q68" i="6"/>
  <c r="Q46" i="6"/>
  <c r="Q22" i="6"/>
  <c r="Q71" i="6"/>
  <c r="Q8" i="6"/>
  <c r="Q37" i="6"/>
  <c r="Q19" i="6"/>
  <c r="Q29" i="6"/>
  <c r="Q77" i="6"/>
  <c r="Q11" i="6"/>
  <c r="Q78" i="6"/>
  <c r="Q17" i="6"/>
  <c r="Q7" i="6"/>
  <c r="Q25" i="6"/>
  <c r="Q16" i="6"/>
  <c r="Q44" i="6"/>
  <c r="Q42" i="6"/>
  <c r="Q20" i="6"/>
  <c r="Q10" i="6"/>
  <c r="Q23" i="6"/>
  <c r="Q15" i="6"/>
  <c r="Q53" i="6"/>
  <c r="Q79" i="6"/>
  <c r="Q38" i="6"/>
  <c r="Q21" i="6"/>
  <c r="Q87" i="6"/>
  <c r="Q28" i="6"/>
  <c r="Q50" i="6"/>
  <c r="Q39" i="6"/>
  <c r="Q26" i="6"/>
  <c r="Q36" i="6"/>
  <c r="Q90" i="6"/>
  <c r="Q91" i="6"/>
  <c r="Q49" i="6"/>
  <c r="Q92" i="6"/>
  <c r="Q93" i="6"/>
  <c r="Q32" i="6"/>
  <c r="Q94" i="6"/>
  <c r="Q31" i="6"/>
  <c r="Q9" i="6"/>
  <c r="Q102" i="6"/>
  <c r="Q12" i="6"/>
  <c r="Q60" i="6"/>
  <c r="Q103" i="6"/>
  <c r="Q27" i="6"/>
  <c r="Q86" i="6"/>
  <c r="Q61" i="6"/>
  <c r="Q62" i="6"/>
  <c r="Q82" i="6"/>
  <c r="Q104" i="6"/>
  <c r="Q83" i="6"/>
  <c r="Q58" i="6"/>
  <c r="Q101" i="6"/>
  <c r="Q55" i="6"/>
  <c r="Q106" i="6"/>
  <c r="Q107" i="6"/>
  <c r="Q59" i="6"/>
  <c r="Q43" i="6"/>
  <c r="Q33" i="6"/>
  <c r="Q109" i="6"/>
  <c r="Q18" i="6"/>
  <c r="Q54" i="6"/>
  <c r="Q76" i="6"/>
  <c r="Q67" i="6"/>
  <c r="Q95" i="6"/>
  <c r="Q88" i="6"/>
  <c r="Q96" i="6"/>
  <c r="Q34" i="6"/>
  <c r="Q89" i="6"/>
  <c r="Q30" i="6"/>
  <c r="Q72" i="6"/>
  <c r="Q57" i="6"/>
  <c r="Q45" i="6"/>
  <c r="Q24" i="6"/>
  <c r="Q47" i="6"/>
  <c r="Q40" i="6"/>
  <c r="Q110" i="6"/>
  <c r="Q63" i="6"/>
  <c r="Q108" i="6"/>
  <c r="Q64" i="6"/>
  <c r="AT92" i="6" s="1"/>
  <c r="Q73" i="6"/>
  <c r="Q80" i="6"/>
  <c r="Q52" i="6"/>
  <c r="Q51" i="6"/>
  <c r="AT96" i="6" s="1"/>
  <c r="Q48" i="6"/>
  <c r="Q97" i="6"/>
  <c r="Q98" i="6"/>
  <c r="Q99" i="6"/>
  <c r="Q65" i="6"/>
  <c r="AT101" i="6" s="1"/>
  <c r="Q56" i="6"/>
  <c r="Q66" i="6"/>
  <c r="Q70" i="6"/>
  <c r="AT104" i="6" s="1"/>
  <c r="Q74" i="6"/>
  <c r="Q75" i="6"/>
  <c r="AT106" i="6" s="1"/>
  <c r="Q81" i="6"/>
  <c r="Q84" i="6"/>
  <c r="AT108" i="6" s="1"/>
  <c r="Q85" i="6"/>
  <c r="AT109" i="6" s="1"/>
  <c r="Q100" i="6"/>
  <c r="Q111" i="6"/>
  <c r="AT111" i="6" s="1"/>
  <c r="Q112" i="6"/>
  <c r="AT112" i="6" s="1"/>
  <c r="Q113" i="6"/>
  <c r="AT113" i="6" s="1"/>
  <c r="Q114" i="6"/>
  <c r="AT114" i="6" s="1"/>
  <c r="Q115" i="6"/>
  <c r="AT115" i="6" s="1"/>
  <c r="Q116" i="6"/>
  <c r="AT116" i="6" s="1"/>
  <c r="Q117" i="6"/>
  <c r="AT117" i="6" s="1"/>
  <c r="Q118" i="6"/>
  <c r="AT118" i="6" s="1"/>
  <c r="Q119" i="6"/>
  <c r="AT119" i="6" s="1"/>
  <c r="Q120" i="6"/>
  <c r="AT120" i="6" s="1"/>
  <c r="Q121" i="6"/>
  <c r="AT121" i="6" s="1"/>
  <c r="Q122" i="6"/>
  <c r="AT122" i="6" s="1"/>
  <c r="Q123" i="6"/>
  <c r="AT123" i="6" s="1"/>
  <c r="Q124" i="6"/>
  <c r="AT124" i="6" s="1"/>
  <c r="Q125" i="6"/>
  <c r="AT125" i="6" s="1"/>
  <c r="Q126" i="6"/>
  <c r="AT126" i="6" s="1"/>
  <c r="Q127" i="6"/>
  <c r="AT127" i="6" s="1"/>
  <c r="Q128" i="6"/>
  <c r="AT128" i="6" s="1"/>
  <c r="Q129" i="6"/>
  <c r="AT129" i="6" s="1"/>
  <c r="Q130" i="6"/>
  <c r="AT130" i="6" s="1"/>
  <c r="Q131" i="6"/>
  <c r="AT131" i="6" s="1"/>
  <c r="Q132" i="6"/>
  <c r="AT132" i="6" s="1"/>
  <c r="Q133" i="6"/>
  <c r="AT133" i="6" s="1"/>
  <c r="Q134" i="6"/>
  <c r="AT134" i="6" s="1"/>
  <c r="Q135" i="6"/>
  <c r="AT135" i="6" s="1"/>
  <c r="Q136" i="6"/>
  <c r="AT136" i="6" s="1"/>
  <c r="Q137" i="6"/>
  <c r="AT137" i="6" s="1"/>
  <c r="Q138" i="6"/>
  <c r="AT138" i="6" s="1"/>
  <c r="Q139" i="6"/>
  <c r="AT139" i="6" s="1"/>
  <c r="Q140" i="6"/>
  <c r="AT140" i="6" s="1"/>
  <c r="Q141" i="6"/>
  <c r="AT141" i="6" s="1"/>
  <c r="Q142" i="6"/>
  <c r="AT142" i="6" s="1"/>
  <c r="Q143" i="6"/>
  <c r="AT143" i="6" s="1"/>
  <c r="Q144" i="6"/>
  <c r="AT144" i="6" s="1"/>
  <c r="Q145" i="6"/>
  <c r="AT145" i="6" s="1"/>
  <c r="Q146" i="6"/>
  <c r="AT146" i="6" s="1"/>
  <c r="Q147" i="6"/>
  <c r="AT147" i="6" s="1"/>
  <c r="Q148" i="6"/>
  <c r="AT148" i="6" s="1"/>
  <c r="Q149" i="6"/>
  <c r="AT149" i="6" s="1"/>
  <c r="Q150" i="6"/>
  <c r="AT150" i="6" s="1"/>
  <c r="Q151" i="6"/>
  <c r="AT151" i="6" s="1"/>
  <c r="Q152" i="6"/>
  <c r="AT152" i="6" s="1"/>
  <c r="Q153" i="6"/>
  <c r="AT153" i="6" s="1"/>
  <c r="Q154" i="6"/>
  <c r="AT154" i="6" s="1"/>
  <c r="Q155" i="6"/>
  <c r="AT155" i="6" s="1"/>
  <c r="Q156" i="6"/>
  <c r="AT156" i="6" s="1"/>
  <c r="Q157" i="6"/>
  <c r="AT157" i="6" s="1"/>
  <c r="Q158" i="6"/>
  <c r="AT158" i="6" s="1"/>
  <c r="Q159" i="6"/>
  <c r="AT159" i="6" s="1"/>
  <c r="Q160" i="6"/>
  <c r="AT160" i="6" s="1"/>
  <c r="Q161" i="6"/>
  <c r="AT161" i="6" s="1"/>
  <c r="Q162" i="6"/>
  <c r="AT162" i="6" s="1"/>
  <c r="Q163" i="6"/>
  <c r="AT163" i="6" s="1"/>
  <c r="Q164" i="6"/>
  <c r="AT164" i="6" s="1"/>
  <c r="Q165" i="6"/>
  <c r="AT165" i="6" s="1"/>
  <c r="Q166" i="6"/>
  <c r="AT166" i="6" s="1"/>
  <c r="Q167" i="6"/>
  <c r="AT167" i="6" s="1"/>
  <c r="Q168" i="6"/>
  <c r="AT168" i="6" s="1"/>
  <c r="Q169" i="6"/>
  <c r="AT169" i="6" s="1"/>
  <c r="Q170" i="6"/>
  <c r="AT170" i="6" s="1"/>
  <c r="P35" i="6"/>
  <c r="P46" i="6"/>
  <c r="P22" i="6"/>
  <c r="P71" i="6"/>
  <c r="P37" i="6"/>
  <c r="P29" i="6"/>
  <c r="P77" i="6"/>
  <c r="P11" i="6"/>
  <c r="P78" i="6"/>
  <c r="P17" i="6"/>
  <c r="P25" i="6"/>
  <c r="P16" i="6"/>
  <c r="P44" i="6"/>
  <c r="P42" i="6"/>
  <c r="P10" i="6"/>
  <c r="P23" i="6"/>
  <c r="P53" i="6"/>
  <c r="P79" i="6"/>
  <c r="P38" i="6"/>
  <c r="P21" i="6"/>
  <c r="P87" i="6"/>
  <c r="P50" i="6"/>
  <c r="P39" i="6"/>
  <c r="P90" i="6"/>
  <c r="P91" i="6"/>
  <c r="P49" i="6"/>
  <c r="P92" i="6"/>
  <c r="P93" i="6"/>
  <c r="P94" i="6"/>
  <c r="P102" i="6"/>
  <c r="P60" i="6"/>
  <c r="P103" i="6"/>
  <c r="P27" i="6"/>
  <c r="P86" i="6"/>
  <c r="P61" i="6"/>
  <c r="P62" i="6"/>
  <c r="P82" i="6"/>
  <c r="P104" i="6"/>
  <c r="P105" i="6"/>
  <c r="P41" i="6"/>
  <c r="P83" i="6"/>
  <c r="P69" i="6"/>
  <c r="P58" i="6"/>
  <c r="P101" i="6"/>
  <c r="P55" i="6"/>
  <c r="P106" i="6"/>
  <c r="P107" i="6"/>
  <c r="P59" i="6"/>
  <c r="P43" i="6"/>
  <c r="P109" i="6"/>
  <c r="P67" i="6"/>
  <c r="P95" i="6"/>
  <c r="P88" i="6"/>
  <c r="P96" i="6"/>
  <c r="P34" i="6"/>
  <c r="P89" i="6"/>
  <c r="P30" i="6"/>
  <c r="P110" i="6"/>
  <c r="P63" i="6"/>
  <c r="P108" i="6"/>
  <c r="P64" i="6"/>
  <c r="P73" i="6"/>
  <c r="P80" i="6"/>
  <c r="P52" i="6"/>
  <c r="P51" i="6"/>
  <c r="P48" i="6"/>
  <c r="P97" i="6"/>
  <c r="P98" i="6"/>
  <c r="P99" i="6"/>
  <c r="P65" i="6"/>
  <c r="BI101" i="6" s="1"/>
  <c r="P56" i="6"/>
  <c r="BI102" i="6" s="1"/>
  <c r="P66" i="6"/>
  <c r="BI103" i="6" s="1"/>
  <c r="P70" i="6"/>
  <c r="P74" i="6"/>
  <c r="P75" i="6"/>
  <c r="BI106" i="6" s="1"/>
  <c r="P81" i="6"/>
  <c r="P84" i="6"/>
  <c r="BI108" i="6" s="1"/>
  <c r="P85" i="6"/>
  <c r="BI109" i="6" s="1"/>
  <c r="P100" i="6"/>
  <c r="BI110" i="6" s="1"/>
  <c r="P111" i="6"/>
  <c r="BI111" i="6" s="1"/>
  <c r="P112" i="6"/>
  <c r="BI112" i="6" s="1"/>
  <c r="P113" i="6"/>
  <c r="BI113" i="6" s="1"/>
  <c r="P114" i="6"/>
  <c r="BI114" i="6" s="1"/>
  <c r="P115" i="6"/>
  <c r="BI115" i="6" s="1"/>
  <c r="P116" i="6"/>
  <c r="BI116" i="6" s="1"/>
  <c r="P117" i="6"/>
  <c r="BI117" i="6" s="1"/>
  <c r="P118" i="6"/>
  <c r="BI118" i="6" s="1"/>
  <c r="P119" i="6"/>
  <c r="BI119" i="6" s="1"/>
  <c r="P120" i="6"/>
  <c r="BI120" i="6" s="1"/>
  <c r="P121" i="6"/>
  <c r="BI121" i="6" s="1"/>
  <c r="P122" i="6"/>
  <c r="BI122" i="6" s="1"/>
  <c r="P123" i="6"/>
  <c r="BI123" i="6" s="1"/>
  <c r="P124" i="6"/>
  <c r="BI124" i="6" s="1"/>
  <c r="P125" i="6"/>
  <c r="BI125" i="6" s="1"/>
  <c r="P126" i="6"/>
  <c r="BI126" i="6" s="1"/>
  <c r="P127" i="6"/>
  <c r="BI127" i="6" s="1"/>
  <c r="P128" i="6"/>
  <c r="BI128" i="6" s="1"/>
  <c r="P129" i="6"/>
  <c r="BI129" i="6" s="1"/>
  <c r="P130" i="6"/>
  <c r="BI130" i="6" s="1"/>
  <c r="P131" i="6"/>
  <c r="BI131" i="6" s="1"/>
  <c r="P132" i="6"/>
  <c r="BI132" i="6" s="1"/>
  <c r="P133" i="6"/>
  <c r="BI133" i="6" s="1"/>
  <c r="P134" i="6"/>
  <c r="BI134" i="6" s="1"/>
  <c r="P135" i="6"/>
  <c r="BI135" i="6" s="1"/>
  <c r="P136" i="6"/>
  <c r="BI136" i="6" s="1"/>
  <c r="P137" i="6"/>
  <c r="BI137" i="6" s="1"/>
  <c r="P138" i="6"/>
  <c r="BI138" i="6" s="1"/>
  <c r="P139" i="6"/>
  <c r="BI139" i="6" s="1"/>
  <c r="P140" i="6"/>
  <c r="BI140" i="6" s="1"/>
  <c r="P141" i="6"/>
  <c r="BI141" i="6" s="1"/>
  <c r="P142" i="6"/>
  <c r="BI142" i="6" s="1"/>
  <c r="P143" i="6"/>
  <c r="BI143" i="6" s="1"/>
  <c r="P144" i="6"/>
  <c r="BI144" i="6" s="1"/>
  <c r="P145" i="6"/>
  <c r="BI145" i="6" s="1"/>
  <c r="P146" i="6"/>
  <c r="BI146" i="6" s="1"/>
  <c r="P147" i="6"/>
  <c r="BI147" i="6" s="1"/>
  <c r="P148" i="6"/>
  <c r="BI148" i="6" s="1"/>
  <c r="P149" i="6"/>
  <c r="BI149" i="6" s="1"/>
  <c r="P150" i="6"/>
  <c r="BI150" i="6" s="1"/>
  <c r="P151" i="6"/>
  <c r="BI151" i="6" s="1"/>
  <c r="P152" i="6"/>
  <c r="BI152" i="6" s="1"/>
  <c r="P153" i="6"/>
  <c r="BI153" i="6" s="1"/>
  <c r="P154" i="6"/>
  <c r="BI154" i="6" s="1"/>
  <c r="P155" i="6"/>
  <c r="BI155" i="6" s="1"/>
  <c r="P156" i="6"/>
  <c r="BI156" i="6" s="1"/>
  <c r="P157" i="6"/>
  <c r="BI157" i="6" s="1"/>
  <c r="P158" i="6"/>
  <c r="BI158" i="6" s="1"/>
  <c r="P159" i="6"/>
  <c r="BI159" i="6" s="1"/>
  <c r="P160" i="6"/>
  <c r="BI160" i="6" s="1"/>
  <c r="P161" i="6"/>
  <c r="BI161" i="6" s="1"/>
  <c r="P162" i="6"/>
  <c r="BI162" i="6" s="1"/>
  <c r="P163" i="6"/>
  <c r="BI163" i="6" s="1"/>
  <c r="P164" i="6"/>
  <c r="BI164" i="6" s="1"/>
  <c r="P165" i="6"/>
  <c r="BI165" i="6" s="1"/>
  <c r="P166" i="6"/>
  <c r="BI166" i="6" s="1"/>
  <c r="P167" i="6"/>
  <c r="BI167" i="6" s="1"/>
  <c r="P168" i="6"/>
  <c r="BI168" i="6" s="1"/>
  <c r="P169" i="6"/>
  <c r="BI169" i="6" s="1"/>
  <c r="P170" i="6"/>
  <c r="BI170" i="6" s="1"/>
  <c r="P14" i="6"/>
  <c r="BH8" i="6"/>
  <c r="BH9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4" i="6"/>
  <c r="BH25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0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3" i="6"/>
  <c r="BH54" i="6"/>
  <c r="BH55" i="6"/>
  <c r="BH56" i="6"/>
  <c r="BH57" i="6"/>
  <c r="BH58" i="6"/>
  <c r="BH59" i="6"/>
  <c r="BH60" i="6"/>
  <c r="BH61" i="6"/>
  <c r="BH62" i="6"/>
  <c r="BH63" i="6"/>
  <c r="BH64" i="6"/>
  <c r="BH65" i="6"/>
  <c r="BH66" i="6"/>
  <c r="BH67" i="6"/>
  <c r="BH68" i="6"/>
  <c r="BH69" i="6"/>
  <c r="BH70" i="6"/>
  <c r="BH71" i="6"/>
  <c r="BH72" i="6"/>
  <c r="BH73" i="6"/>
  <c r="BH74" i="6"/>
  <c r="BH75" i="6"/>
  <c r="BH76" i="6"/>
  <c r="BH77" i="6"/>
  <c r="BH78" i="6"/>
  <c r="BH79" i="6"/>
  <c r="BH80" i="6"/>
  <c r="BH81" i="6"/>
  <c r="BH82" i="6"/>
  <c r="BH83" i="6"/>
  <c r="BH84" i="6"/>
  <c r="BH85" i="6"/>
  <c r="BH86" i="6"/>
  <c r="BH87" i="6"/>
  <c r="BH88" i="6"/>
  <c r="BH89" i="6"/>
  <c r="BH90" i="6"/>
  <c r="BH92" i="6"/>
  <c r="BH93" i="6"/>
  <c r="BH94" i="6"/>
  <c r="BH95" i="6"/>
  <c r="BH96" i="6"/>
  <c r="BH97" i="6"/>
  <c r="BH98" i="6"/>
  <c r="BH99" i="6"/>
  <c r="BH100" i="6"/>
  <c r="BH101" i="6"/>
  <c r="BH102" i="6"/>
  <c r="BH103" i="6"/>
  <c r="BH104" i="6"/>
  <c r="BH105" i="6"/>
  <c r="BH106" i="6"/>
  <c r="BH108" i="6"/>
  <c r="BH109" i="6"/>
  <c r="BH110" i="6"/>
  <c r="BH111" i="6"/>
  <c r="BH112" i="6"/>
  <c r="BH113" i="6"/>
  <c r="BH114" i="6"/>
  <c r="BH115" i="6"/>
  <c r="BH116" i="6"/>
  <c r="BH117" i="6"/>
  <c r="BH118" i="6"/>
  <c r="BH119" i="6"/>
  <c r="BH120" i="6"/>
  <c r="BH121" i="6"/>
  <c r="BH122" i="6"/>
  <c r="BH123" i="6"/>
  <c r="BH124" i="6"/>
  <c r="BH125" i="6"/>
  <c r="BH126" i="6"/>
  <c r="BH127" i="6"/>
  <c r="O128" i="6"/>
  <c r="BH128" i="6" s="1"/>
  <c r="O129" i="6"/>
  <c r="BH129" i="6" s="1"/>
  <c r="O130" i="6"/>
  <c r="BH130" i="6" s="1"/>
  <c r="O131" i="6"/>
  <c r="BH131" i="6" s="1"/>
  <c r="O132" i="6"/>
  <c r="BH132" i="6" s="1"/>
  <c r="O133" i="6"/>
  <c r="BH133" i="6" s="1"/>
  <c r="O134" i="6"/>
  <c r="BH134" i="6" s="1"/>
  <c r="O135" i="6"/>
  <c r="BH135" i="6" s="1"/>
  <c r="O136" i="6"/>
  <c r="BH136" i="6" s="1"/>
  <c r="O137" i="6"/>
  <c r="BH137" i="6" s="1"/>
  <c r="O138" i="6"/>
  <c r="BH138" i="6" s="1"/>
  <c r="O139" i="6"/>
  <c r="BH139" i="6" s="1"/>
  <c r="O140" i="6"/>
  <c r="BH140" i="6" s="1"/>
  <c r="O141" i="6"/>
  <c r="BH141" i="6" s="1"/>
  <c r="O142" i="6"/>
  <c r="BH142" i="6" s="1"/>
  <c r="O143" i="6"/>
  <c r="BH143" i="6" s="1"/>
  <c r="O144" i="6"/>
  <c r="BH144" i="6" s="1"/>
  <c r="O145" i="6"/>
  <c r="BH145" i="6" s="1"/>
  <c r="O146" i="6"/>
  <c r="BH146" i="6" s="1"/>
  <c r="O147" i="6"/>
  <c r="BH147" i="6" s="1"/>
  <c r="O148" i="6"/>
  <c r="BH148" i="6" s="1"/>
  <c r="O149" i="6"/>
  <c r="BH149" i="6" s="1"/>
  <c r="O150" i="6"/>
  <c r="BH150" i="6" s="1"/>
  <c r="O151" i="6"/>
  <c r="BH151" i="6" s="1"/>
  <c r="O152" i="6"/>
  <c r="BH152" i="6" s="1"/>
  <c r="O153" i="6"/>
  <c r="BH153" i="6" s="1"/>
  <c r="O154" i="6"/>
  <c r="BH154" i="6" s="1"/>
  <c r="O155" i="6"/>
  <c r="BH155" i="6" s="1"/>
  <c r="O156" i="6"/>
  <c r="BH156" i="6" s="1"/>
  <c r="O157" i="6"/>
  <c r="BH157" i="6" s="1"/>
  <c r="O158" i="6"/>
  <c r="BH158" i="6" s="1"/>
  <c r="O159" i="6"/>
  <c r="BH159" i="6" s="1"/>
  <c r="O160" i="6"/>
  <c r="BH160" i="6" s="1"/>
  <c r="O161" i="6"/>
  <c r="BH161" i="6" s="1"/>
  <c r="O162" i="6"/>
  <c r="BH162" i="6" s="1"/>
  <c r="O163" i="6"/>
  <c r="BH163" i="6" s="1"/>
  <c r="O164" i="6"/>
  <c r="BH164" i="6" s="1"/>
  <c r="O165" i="6"/>
  <c r="BH165" i="6" s="1"/>
  <c r="O166" i="6"/>
  <c r="BH166" i="6" s="1"/>
  <c r="O167" i="6"/>
  <c r="BH167" i="6" s="1"/>
  <c r="O168" i="6"/>
  <c r="BH168" i="6" s="1"/>
  <c r="O169" i="6"/>
  <c r="BH169" i="6" s="1"/>
  <c r="O170" i="6"/>
  <c r="BH170" i="6" s="1"/>
  <c r="AC13" i="6"/>
  <c r="AC35" i="6"/>
  <c r="AC68" i="6"/>
  <c r="AC46" i="6"/>
  <c r="AC22" i="6"/>
  <c r="AC71" i="6"/>
  <c r="AC8" i="6"/>
  <c r="AC37" i="6"/>
  <c r="AC19" i="6"/>
  <c r="AC29" i="6"/>
  <c r="AC77" i="6"/>
  <c r="AC11" i="6"/>
  <c r="AC78" i="6"/>
  <c r="AC17" i="6"/>
  <c r="AC7" i="6"/>
  <c r="AC25" i="6"/>
  <c r="AC16" i="6"/>
  <c r="AC44" i="6"/>
  <c r="AC42" i="6"/>
  <c r="AC20" i="6"/>
  <c r="AC10" i="6"/>
  <c r="AC23" i="6"/>
  <c r="AC15" i="6"/>
  <c r="AC53" i="6"/>
  <c r="AC79" i="6"/>
  <c r="AC38" i="6"/>
  <c r="AC21" i="6"/>
  <c r="AC87" i="6"/>
  <c r="AC28" i="6"/>
  <c r="AC50" i="6"/>
  <c r="AC39" i="6"/>
  <c r="AC26" i="6"/>
  <c r="AC36" i="6"/>
  <c r="AC90" i="6"/>
  <c r="AC91" i="6"/>
  <c r="AC49" i="6"/>
  <c r="AC92" i="6"/>
  <c r="AC93" i="6"/>
  <c r="AC32" i="6"/>
  <c r="AC94" i="6"/>
  <c r="AC31" i="6"/>
  <c r="AC9" i="6"/>
  <c r="AC102" i="6"/>
  <c r="AC12" i="6"/>
  <c r="AC60" i="6"/>
  <c r="AC103" i="6"/>
  <c r="AC27" i="6"/>
  <c r="AC86" i="6"/>
  <c r="AC61" i="6"/>
  <c r="AC62" i="6"/>
  <c r="AC82" i="6"/>
  <c r="AC104" i="6"/>
  <c r="AC105" i="6"/>
  <c r="AC41" i="6"/>
  <c r="AC83" i="6"/>
  <c r="AC69" i="6"/>
  <c r="AC58" i="6"/>
  <c r="AC101" i="6"/>
  <c r="AC55" i="6"/>
  <c r="AC106" i="6"/>
  <c r="AC107" i="6"/>
  <c r="AC59" i="6"/>
  <c r="AC43" i="6"/>
  <c r="AC33" i="6"/>
  <c r="AC109" i="6"/>
  <c r="AC18" i="6"/>
  <c r="AC54" i="6"/>
  <c r="AC76" i="6"/>
  <c r="AC67" i="6"/>
  <c r="AC95" i="6"/>
  <c r="AC88" i="6"/>
  <c r="AC96" i="6"/>
  <c r="AC34" i="6"/>
  <c r="AC89" i="6"/>
  <c r="AC30" i="6"/>
  <c r="AC72" i="6"/>
  <c r="AC57" i="6"/>
  <c r="AC45" i="6"/>
  <c r="AC24" i="6"/>
  <c r="AC47" i="6"/>
  <c r="AC40" i="6"/>
  <c r="AC110" i="6"/>
  <c r="AC63" i="6"/>
  <c r="AC108" i="6"/>
  <c r="AC64" i="6"/>
  <c r="AC73" i="6"/>
  <c r="AN93" i="6" s="1"/>
  <c r="AC80" i="6"/>
  <c r="AC52" i="6"/>
  <c r="AN95" i="6" s="1"/>
  <c r="AC51" i="6"/>
  <c r="AC48" i="6"/>
  <c r="AC97" i="6"/>
  <c r="AC98" i="6"/>
  <c r="AC99" i="6"/>
  <c r="AC65" i="6"/>
  <c r="AN101" i="6" s="1"/>
  <c r="AC56" i="6"/>
  <c r="AN102" i="6" s="1"/>
  <c r="AC66" i="6"/>
  <c r="AN103" i="6" s="1"/>
  <c r="AC70" i="6"/>
  <c r="AC74" i="6"/>
  <c r="AN105" i="6" s="1"/>
  <c r="AC75" i="6"/>
  <c r="AC81" i="6"/>
  <c r="AN107" i="6" s="1"/>
  <c r="AC84" i="6"/>
  <c r="AC85" i="6"/>
  <c r="AN109" i="6" s="1"/>
  <c r="AC100" i="6"/>
  <c r="AN110" i="6" s="1"/>
  <c r="AC111" i="6"/>
  <c r="AN111" i="6" s="1"/>
  <c r="AC112" i="6"/>
  <c r="AN112" i="6" s="1"/>
  <c r="AC113" i="6"/>
  <c r="AN113" i="6" s="1"/>
  <c r="AC114" i="6"/>
  <c r="AN114" i="6" s="1"/>
  <c r="AC115" i="6"/>
  <c r="AN115" i="6" s="1"/>
  <c r="AC116" i="6"/>
  <c r="AN116" i="6" s="1"/>
  <c r="AC117" i="6"/>
  <c r="AN117" i="6" s="1"/>
  <c r="AC118" i="6"/>
  <c r="AN118" i="6" s="1"/>
  <c r="AC119" i="6"/>
  <c r="AN119" i="6" s="1"/>
  <c r="AC120" i="6"/>
  <c r="AN120" i="6" s="1"/>
  <c r="AC121" i="6"/>
  <c r="AN121" i="6" s="1"/>
  <c r="AC122" i="6"/>
  <c r="AN122" i="6" s="1"/>
  <c r="AC123" i="6"/>
  <c r="AN123" i="6" s="1"/>
  <c r="AC124" i="6"/>
  <c r="AN124" i="6" s="1"/>
  <c r="AC125" i="6"/>
  <c r="AN125" i="6" s="1"/>
  <c r="AC126" i="6"/>
  <c r="AN126" i="6" s="1"/>
  <c r="AC127" i="6"/>
  <c r="AN127" i="6" s="1"/>
  <c r="AC128" i="6"/>
  <c r="AN128" i="6" s="1"/>
  <c r="AC129" i="6"/>
  <c r="AN129" i="6" s="1"/>
  <c r="AC130" i="6"/>
  <c r="AN130" i="6" s="1"/>
  <c r="AC131" i="6"/>
  <c r="AN131" i="6" s="1"/>
  <c r="AC132" i="6"/>
  <c r="AN132" i="6" s="1"/>
  <c r="AC133" i="6"/>
  <c r="AN133" i="6" s="1"/>
  <c r="AC134" i="6"/>
  <c r="AN134" i="6" s="1"/>
  <c r="AC135" i="6"/>
  <c r="AN135" i="6" s="1"/>
  <c r="AC136" i="6"/>
  <c r="AN136" i="6" s="1"/>
  <c r="AC137" i="6"/>
  <c r="AN137" i="6" s="1"/>
  <c r="AC138" i="6"/>
  <c r="AN138" i="6" s="1"/>
  <c r="AC139" i="6"/>
  <c r="AN139" i="6" s="1"/>
  <c r="AC140" i="6"/>
  <c r="AN140" i="6" s="1"/>
  <c r="AC141" i="6"/>
  <c r="AN141" i="6" s="1"/>
  <c r="AC142" i="6"/>
  <c r="AN142" i="6" s="1"/>
  <c r="AC143" i="6"/>
  <c r="AN143" i="6" s="1"/>
  <c r="AC144" i="6"/>
  <c r="AN144" i="6" s="1"/>
  <c r="AC145" i="6"/>
  <c r="AN145" i="6" s="1"/>
  <c r="AC146" i="6"/>
  <c r="AN146" i="6" s="1"/>
  <c r="AC147" i="6"/>
  <c r="AN147" i="6" s="1"/>
  <c r="AC148" i="6"/>
  <c r="AN148" i="6" s="1"/>
  <c r="AC149" i="6"/>
  <c r="AN149" i="6" s="1"/>
  <c r="AC150" i="6"/>
  <c r="AN150" i="6" s="1"/>
  <c r="AC151" i="6"/>
  <c r="AN151" i="6" s="1"/>
  <c r="AC152" i="6"/>
  <c r="AN152" i="6" s="1"/>
  <c r="AC153" i="6"/>
  <c r="AN153" i="6" s="1"/>
  <c r="AC154" i="6"/>
  <c r="AN154" i="6" s="1"/>
  <c r="AC155" i="6"/>
  <c r="AN155" i="6" s="1"/>
  <c r="AC156" i="6"/>
  <c r="AN156" i="6" s="1"/>
  <c r="AC157" i="6"/>
  <c r="AN157" i="6" s="1"/>
  <c r="AC158" i="6"/>
  <c r="AN158" i="6" s="1"/>
  <c r="AC159" i="6"/>
  <c r="AN159" i="6" s="1"/>
  <c r="AC160" i="6"/>
  <c r="AN160" i="6" s="1"/>
  <c r="AC161" i="6"/>
  <c r="AN161" i="6" s="1"/>
  <c r="AC162" i="6"/>
  <c r="AN162" i="6" s="1"/>
  <c r="AC163" i="6"/>
  <c r="AN163" i="6" s="1"/>
  <c r="AC164" i="6"/>
  <c r="AN164" i="6" s="1"/>
  <c r="AC165" i="6"/>
  <c r="AN165" i="6" s="1"/>
  <c r="AC166" i="6"/>
  <c r="AN166" i="6" s="1"/>
  <c r="AC167" i="6"/>
  <c r="AN167" i="6" s="1"/>
  <c r="AC168" i="6"/>
  <c r="AN168" i="6" s="1"/>
  <c r="AC169" i="6"/>
  <c r="AN169" i="6" s="1"/>
  <c r="AC170" i="6"/>
  <c r="AN170" i="6" s="1"/>
  <c r="AC14" i="6"/>
  <c r="W13" i="6"/>
  <c r="W35" i="6"/>
  <c r="W68" i="6"/>
  <c r="W46" i="6"/>
  <c r="W22" i="6"/>
  <c r="W71" i="6"/>
  <c r="W8" i="6"/>
  <c r="W37" i="6"/>
  <c r="W19" i="6"/>
  <c r="W29" i="6"/>
  <c r="W77" i="6"/>
  <c r="W11" i="6"/>
  <c r="W78" i="6"/>
  <c r="W17" i="6"/>
  <c r="W7" i="6"/>
  <c r="W25" i="6"/>
  <c r="W16" i="6"/>
  <c r="W44" i="6"/>
  <c r="W42" i="6"/>
  <c r="W20" i="6"/>
  <c r="W10" i="6"/>
  <c r="W23" i="6"/>
  <c r="W15" i="6"/>
  <c r="W53" i="6"/>
  <c r="W79" i="6"/>
  <c r="W38" i="6"/>
  <c r="W21" i="6"/>
  <c r="W87" i="6"/>
  <c r="W28" i="6"/>
  <c r="W50" i="6"/>
  <c r="W39" i="6"/>
  <c r="W26" i="6"/>
  <c r="W36" i="6"/>
  <c r="W90" i="6"/>
  <c r="W91" i="6"/>
  <c r="W49" i="6"/>
  <c r="W92" i="6"/>
  <c r="W93" i="6"/>
  <c r="W32" i="6"/>
  <c r="W94" i="6"/>
  <c r="W31" i="6"/>
  <c r="W9" i="6"/>
  <c r="W102" i="6"/>
  <c r="W12" i="6"/>
  <c r="W60" i="6"/>
  <c r="W103" i="6"/>
  <c r="W27" i="6"/>
  <c r="W86" i="6"/>
  <c r="W61" i="6"/>
  <c r="W62" i="6"/>
  <c r="W82" i="6"/>
  <c r="W104" i="6"/>
  <c r="W105" i="6"/>
  <c r="W41" i="6"/>
  <c r="W83" i="6"/>
  <c r="W69" i="6"/>
  <c r="W58" i="6"/>
  <c r="W101" i="6"/>
  <c r="W55" i="6"/>
  <c r="W106" i="6"/>
  <c r="W107" i="6"/>
  <c r="W59" i="6"/>
  <c r="W43" i="6"/>
  <c r="W33" i="6"/>
  <c r="W109" i="6"/>
  <c r="W18" i="6"/>
  <c r="W54" i="6"/>
  <c r="W76" i="6"/>
  <c r="W67" i="6"/>
  <c r="W95" i="6"/>
  <c r="W88" i="6"/>
  <c r="W96" i="6"/>
  <c r="W34" i="6"/>
  <c r="W89" i="6"/>
  <c r="W30" i="6"/>
  <c r="W72" i="6"/>
  <c r="W57" i="6"/>
  <c r="W45" i="6"/>
  <c r="W24" i="6"/>
  <c r="W47" i="6"/>
  <c r="W40" i="6"/>
  <c r="W110" i="6"/>
  <c r="W63" i="6"/>
  <c r="W108" i="6"/>
  <c r="W64" i="6"/>
  <c r="W73" i="6"/>
  <c r="W80" i="6"/>
  <c r="W52" i="6"/>
  <c r="W51" i="6"/>
  <c r="W48" i="6"/>
  <c r="W97" i="6"/>
  <c r="W98" i="6"/>
  <c r="W99" i="6"/>
  <c r="W65" i="6"/>
  <c r="AM101" i="6" s="1"/>
  <c r="W56" i="6"/>
  <c r="AM102" i="6" s="1"/>
  <c r="W66" i="6"/>
  <c r="AM103" i="6" s="1"/>
  <c r="W70" i="6"/>
  <c r="W74" i="6"/>
  <c r="AM105" i="6" s="1"/>
  <c r="W75" i="6"/>
  <c r="W81" i="6"/>
  <c r="AM107" i="6" s="1"/>
  <c r="W84" i="6"/>
  <c r="W85" i="6"/>
  <c r="AM109" i="6" s="1"/>
  <c r="W100" i="6"/>
  <c r="AM110" i="6" s="1"/>
  <c r="W111" i="6"/>
  <c r="AM111" i="6" s="1"/>
  <c r="W112" i="6"/>
  <c r="AM112" i="6" s="1"/>
  <c r="W113" i="6"/>
  <c r="AM113" i="6" s="1"/>
  <c r="W114" i="6"/>
  <c r="AM114" i="6" s="1"/>
  <c r="W115" i="6"/>
  <c r="AM115" i="6" s="1"/>
  <c r="W116" i="6"/>
  <c r="AM116" i="6" s="1"/>
  <c r="W117" i="6"/>
  <c r="AM117" i="6" s="1"/>
  <c r="W118" i="6"/>
  <c r="AM118" i="6" s="1"/>
  <c r="W119" i="6"/>
  <c r="AM119" i="6" s="1"/>
  <c r="W120" i="6"/>
  <c r="AM120" i="6" s="1"/>
  <c r="W121" i="6"/>
  <c r="AM121" i="6" s="1"/>
  <c r="W122" i="6"/>
  <c r="AM122" i="6" s="1"/>
  <c r="W123" i="6"/>
  <c r="AM123" i="6" s="1"/>
  <c r="W124" i="6"/>
  <c r="AM124" i="6" s="1"/>
  <c r="W125" i="6"/>
  <c r="AM125" i="6" s="1"/>
  <c r="W126" i="6"/>
  <c r="AM126" i="6" s="1"/>
  <c r="W127" i="6"/>
  <c r="AM127" i="6" s="1"/>
  <c r="W128" i="6"/>
  <c r="AM128" i="6" s="1"/>
  <c r="W129" i="6"/>
  <c r="AM129" i="6" s="1"/>
  <c r="W130" i="6"/>
  <c r="AM130" i="6" s="1"/>
  <c r="W131" i="6"/>
  <c r="AM131" i="6" s="1"/>
  <c r="W132" i="6"/>
  <c r="AM132" i="6" s="1"/>
  <c r="W133" i="6"/>
  <c r="AM133" i="6" s="1"/>
  <c r="W134" i="6"/>
  <c r="AM134" i="6" s="1"/>
  <c r="W135" i="6"/>
  <c r="AM135" i="6" s="1"/>
  <c r="W136" i="6"/>
  <c r="AM136" i="6" s="1"/>
  <c r="W137" i="6"/>
  <c r="AM137" i="6" s="1"/>
  <c r="W138" i="6"/>
  <c r="AM138" i="6" s="1"/>
  <c r="W139" i="6"/>
  <c r="AM139" i="6" s="1"/>
  <c r="W140" i="6"/>
  <c r="AM140" i="6" s="1"/>
  <c r="W141" i="6"/>
  <c r="AM141" i="6" s="1"/>
  <c r="W142" i="6"/>
  <c r="AM142" i="6" s="1"/>
  <c r="W143" i="6"/>
  <c r="AM143" i="6" s="1"/>
  <c r="W144" i="6"/>
  <c r="AM144" i="6" s="1"/>
  <c r="W145" i="6"/>
  <c r="AM145" i="6" s="1"/>
  <c r="W146" i="6"/>
  <c r="AM146" i="6" s="1"/>
  <c r="W147" i="6"/>
  <c r="AM147" i="6" s="1"/>
  <c r="W148" i="6"/>
  <c r="AM148" i="6" s="1"/>
  <c r="W149" i="6"/>
  <c r="AM149" i="6" s="1"/>
  <c r="W150" i="6"/>
  <c r="AM150" i="6" s="1"/>
  <c r="W151" i="6"/>
  <c r="AM151" i="6" s="1"/>
  <c r="W152" i="6"/>
  <c r="AM152" i="6" s="1"/>
  <c r="W153" i="6"/>
  <c r="AM153" i="6" s="1"/>
  <c r="W154" i="6"/>
  <c r="AM154" i="6" s="1"/>
  <c r="W155" i="6"/>
  <c r="AM155" i="6" s="1"/>
  <c r="W156" i="6"/>
  <c r="AM156" i="6" s="1"/>
  <c r="W157" i="6"/>
  <c r="AM157" i="6" s="1"/>
  <c r="W158" i="6"/>
  <c r="AM158" i="6" s="1"/>
  <c r="W159" i="6"/>
  <c r="AM159" i="6" s="1"/>
  <c r="W160" i="6"/>
  <c r="AM160" i="6" s="1"/>
  <c r="W161" i="6"/>
  <c r="AM161" i="6" s="1"/>
  <c r="W162" i="6"/>
  <c r="AM162" i="6" s="1"/>
  <c r="W163" i="6"/>
  <c r="AM163" i="6" s="1"/>
  <c r="W164" i="6"/>
  <c r="AM164" i="6" s="1"/>
  <c r="W165" i="6"/>
  <c r="AM165" i="6" s="1"/>
  <c r="W166" i="6"/>
  <c r="AM166" i="6" s="1"/>
  <c r="W167" i="6"/>
  <c r="AM167" i="6" s="1"/>
  <c r="W168" i="6"/>
  <c r="AM168" i="6" s="1"/>
  <c r="W169" i="6"/>
  <c r="AM169" i="6" s="1"/>
  <c r="W170" i="6"/>
  <c r="AM170" i="6" s="1"/>
  <c r="W14" i="6"/>
  <c r="S13" i="6"/>
  <c r="S35" i="6"/>
  <c r="S68" i="6"/>
  <c r="S46" i="6"/>
  <c r="S22" i="6"/>
  <c r="S71" i="6"/>
  <c r="S8" i="6"/>
  <c r="S37" i="6"/>
  <c r="S19" i="6"/>
  <c r="S29" i="6"/>
  <c r="S77" i="6"/>
  <c r="S11" i="6"/>
  <c r="S78" i="6"/>
  <c r="S17" i="6"/>
  <c r="S7" i="6"/>
  <c r="S25" i="6"/>
  <c r="S16" i="6"/>
  <c r="S44" i="6"/>
  <c r="S42" i="6"/>
  <c r="S20" i="6"/>
  <c r="S10" i="6"/>
  <c r="S23" i="6"/>
  <c r="S15" i="6"/>
  <c r="S53" i="6"/>
  <c r="S79" i="6"/>
  <c r="S38" i="6"/>
  <c r="S21" i="6"/>
  <c r="S87" i="6"/>
  <c r="S28" i="6"/>
  <c r="S50" i="6"/>
  <c r="S39" i="6"/>
  <c r="S26" i="6"/>
  <c r="S36" i="6"/>
  <c r="S90" i="6"/>
  <c r="S91" i="6"/>
  <c r="S49" i="6"/>
  <c r="S92" i="6"/>
  <c r="S93" i="6"/>
  <c r="S32" i="6"/>
  <c r="S94" i="6"/>
  <c r="S31" i="6"/>
  <c r="S9" i="6"/>
  <c r="S102" i="6"/>
  <c r="S12" i="6"/>
  <c r="S60" i="6"/>
  <c r="S103" i="6"/>
  <c r="S27" i="6"/>
  <c r="S86" i="6"/>
  <c r="S61" i="6"/>
  <c r="S62" i="6"/>
  <c r="S82" i="6"/>
  <c r="S104" i="6"/>
  <c r="S105" i="6"/>
  <c r="S41" i="6"/>
  <c r="S83" i="6"/>
  <c r="S69" i="6"/>
  <c r="S58" i="6"/>
  <c r="S101" i="6"/>
  <c r="S55" i="6"/>
  <c r="S106" i="6"/>
  <c r="S107" i="6"/>
  <c r="S59" i="6"/>
  <c r="S43" i="6"/>
  <c r="S33" i="6"/>
  <c r="S109" i="6"/>
  <c r="S18" i="6"/>
  <c r="S54" i="6"/>
  <c r="S76" i="6"/>
  <c r="S67" i="6"/>
  <c r="S95" i="6"/>
  <c r="S88" i="6"/>
  <c r="S96" i="6"/>
  <c r="S34" i="6"/>
  <c r="S89" i="6"/>
  <c r="S30" i="6"/>
  <c r="S72" i="6"/>
  <c r="S57" i="6"/>
  <c r="S45" i="6"/>
  <c r="S24" i="6"/>
  <c r="S47" i="6"/>
  <c r="S40" i="6"/>
  <c r="S110" i="6"/>
  <c r="S63" i="6"/>
  <c r="S108" i="6"/>
  <c r="S64" i="6"/>
  <c r="S73" i="6"/>
  <c r="AL93" i="6" s="1"/>
  <c r="S80" i="6"/>
  <c r="S52" i="6"/>
  <c r="AL95" i="6" s="1"/>
  <c r="S51" i="6"/>
  <c r="S48" i="6"/>
  <c r="S97" i="6"/>
  <c r="S98" i="6"/>
  <c r="S99" i="6"/>
  <c r="S65" i="6"/>
  <c r="AL101" i="6" s="1"/>
  <c r="S56" i="6"/>
  <c r="AL102" i="6" s="1"/>
  <c r="S66" i="6"/>
  <c r="AL103" i="6" s="1"/>
  <c r="S70" i="6"/>
  <c r="S74" i="6"/>
  <c r="AL105" i="6" s="1"/>
  <c r="S75" i="6"/>
  <c r="S81" i="6"/>
  <c r="AL107" i="6" s="1"/>
  <c r="S84" i="6"/>
  <c r="S85" i="6"/>
  <c r="AL109" i="6" s="1"/>
  <c r="S100" i="6"/>
  <c r="AL110" i="6" s="1"/>
  <c r="S111" i="6"/>
  <c r="AL111" i="6" s="1"/>
  <c r="S112" i="6"/>
  <c r="AL112" i="6" s="1"/>
  <c r="S113" i="6"/>
  <c r="AL113" i="6" s="1"/>
  <c r="S114" i="6"/>
  <c r="AL114" i="6" s="1"/>
  <c r="S115" i="6"/>
  <c r="AL115" i="6" s="1"/>
  <c r="S116" i="6"/>
  <c r="AL116" i="6" s="1"/>
  <c r="S117" i="6"/>
  <c r="AL117" i="6" s="1"/>
  <c r="S118" i="6"/>
  <c r="AL118" i="6" s="1"/>
  <c r="S119" i="6"/>
  <c r="AL119" i="6" s="1"/>
  <c r="S120" i="6"/>
  <c r="AL120" i="6" s="1"/>
  <c r="S121" i="6"/>
  <c r="AL121" i="6" s="1"/>
  <c r="S122" i="6"/>
  <c r="AL122" i="6" s="1"/>
  <c r="S123" i="6"/>
  <c r="AL123" i="6" s="1"/>
  <c r="S124" i="6"/>
  <c r="AL124" i="6" s="1"/>
  <c r="S125" i="6"/>
  <c r="AL125" i="6" s="1"/>
  <c r="S126" i="6"/>
  <c r="AL126" i="6" s="1"/>
  <c r="S127" i="6"/>
  <c r="AL127" i="6" s="1"/>
  <c r="S128" i="6"/>
  <c r="AL128" i="6" s="1"/>
  <c r="S129" i="6"/>
  <c r="AL129" i="6" s="1"/>
  <c r="S130" i="6"/>
  <c r="AL130" i="6" s="1"/>
  <c r="S131" i="6"/>
  <c r="AL131" i="6" s="1"/>
  <c r="S132" i="6"/>
  <c r="AL132" i="6" s="1"/>
  <c r="S133" i="6"/>
  <c r="AL133" i="6" s="1"/>
  <c r="S134" i="6"/>
  <c r="AL134" i="6" s="1"/>
  <c r="S135" i="6"/>
  <c r="AL135" i="6" s="1"/>
  <c r="S136" i="6"/>
  <c r="AL136" i="6" s="1"/>
  <c r="S137" i="6"/>
  <c r="AL137" i="6" s="1"/>
  <c r="S138" i="6"/>
  <c r="AL138" i="6" s="1"/>
  <c r="S139" i="6"/>
  <c r="AL139" i="6" s="1"/>
  <c r="S140" i="6"/>
  <c r="AL140" i="6" s="1"/>
  <c r="S141" i="6"/>
  <c r="AL141" i="6" s="1"/>
  <c r="S142" i="6"/>
  <c r="AL142" i="6" s="1"/>
  <c r="S143" i="6"/>
  <c r="AL143" i="6" s="1"/>
  <c r="S144" i="6"/>
  <c r="AL144" i="6" s="1"/>
  <c r="S145" i="6"/>
  <c r="AL145" i="6" s="1"/>
  <c r="S146" i="6"/>
  <c r="AL146" i="6" s="1"/>
  <c r="S147" i="6"/>
  <c r="AL147" i="6" s="1"/>
  <c r="S148" i="6"/>
  <c r="AL148" i="6" s="1"/>
  <c r="S149" i="6"/>
  <c r="AL149" i="6" s="1"/>
  <c r="S150" i="6"/>
  <c r="AL150" i="6" s="1"/>
  <c r="S151" i="6"/>
  <c r="AL151" i="6" s="1"/>
  <c r="S152" i="6"/>
  <c r="AL152" i="6" s="1"/>
  <c r="S153" i="6"/>
  <c r="AL153" i="6" s="1"/>
  <c r="S154" i="6"/>
  <c r="AL154" i="6" s="1"/>
  <c r="S155" i="6"/>
  <c r="AL155" i="6" s="1"/>
  <c r="S156" i="6"/>
  <c r="AL156" i="6" s="1"/>
  <c r="S157" i="6"/>
  <c r="AL157" i="6" s="1"/>
  <c r="S158" i="6"/>
  <c r="AL158" i="6" s="1"/>
  <c r="S159" i="6"/>
  <c r="AL159" i="6" s="1"/>
  <c r="S160" i="6"/>
  <c r="AL160" i="6" s="1"/>
  <c r="S161" i="6"/>
  <c r="AL161" i="6" s="1"/>
  <c r="S162" i="6"/>
  <c r="AL162" i="6" s="1"/>
  <c r="S163" i="6"/>
  <c r="AL163" i="6" s="1"/>
  <c r="S164" i="6"/>
  <c r="AL164" i="6" s="1"/>
  <c r="S165" i="6"/>
  <c r="AL165" i="6" s="1"/>
  <c r="S166" i="6"/>
  <c r="AL166" i="6" s="1"/>
  <c r="S167" i="6"/>
  <c r="AL167" i="6" s="1"/>
  <c r="S168" i="6"/>
  <c r="AL168" i="6" s="1"/>
  <c r="S169" i="6"/>
  <c r="AL169" i="6" s="1"/>
  <c r="S170" i="6"/>
  <c r="AL170" i="6" s="1"/>
  <c r="S14" i="6"/>
  <c r="M13" i="6"/>
  <c r="M35" i="6"/>
  <c r="M68" i="6"/>
  <c r="M46" i="6"/>
  <c r="M22" i="6"/>
  <c r="M71" i="6"/>
  <c r="M8" i="6"/>
  <c r="M37" i="6"/>
  <c r="M19" i="6"/>
  <c r="M29" i="6"/>
  <c r="M77" i="6"/>
  <c r="M11" i="6"/>
  <c r="M78" i="6"/>
  <c r="M17" i="6"/>
  <c r="M7" i="6"/>
  <c r="M25" i="6"/>
  <c r="M16" i="6"/>
  <c r="M44" i="6"/>
  <c r="M42" i="6"/>
  <c r="M20" i="6"/>
  <c r="M10" i="6"/>
  <c r="M23" i="6"/>
  <c r="M15" i="6"/>
  <c r="M53" i="6"/>
  <c r="M79" i="6"/>
  <c r="M38" i="6"/>
  <c r="M21" i="6"/>
  <c r="M87" i="6"/>
  <c r="M28" i="6"/>
  <c r="M50" i="6"/>
  <c r="M39" i="6"/>
  <c r="M26" i="6"/>
  <c r="M36" i="6"/>
  <c r="M90" i="6"/>
  <c r="M91" i="6"/>
  <c r="M49" i="6"/>
  <c r="M92" i="6"/>
  <c r="M93" i="6"/>
  <c r="M32" i="6"/>
  <c r="M94" i="6"/>
  <c r="M31" i="6"/>
  <c r="M9" i="6"/>
  <c r="M102" i="6"/>
  <c r="M12" i="6"/>
  <c r="M60" i="6"/>
  <c r="M103" i="6"/>
  <c r="M27" i="6"/>
  <c r="M86" i="6"/>
  <c r="M61" i="6"/>
  <c r="M62" i="6"/>
  <c r="M82" i="6"/>
  <c r="M104" i="6"/>
  <c r="M105" i="6"/>
  <c r="M41" i="6"/>
  <c r="M83" i="6"/>
  <c r="M69" i="6"/>
  <c r="M58" i="6"/>
  <c r="M101" i="6"/>
  <c r="M55" i="6"/>
  <c r="M106" i="6"/>
  <c r="M107" i="6"/>
  <c r="M59" i="6"/>
  <c r="M43" i="6"/>
  <c r="M33" i="6"/>
  <c r="M109" i="6"/>
  <c r="M18" i="6"/>
  <c r="M54" i="6"/>
  <c r="M76" i="6"/>
  <c r="M67" i="6"/>
  <c r="M95" i="6"/>
  <c r="M88" i="6"/>
  <c r="M96" i="6"/>
  <c r="M34" i="6"/>
  <c r="M89" i="6"/>
  <c r="M30" i="6"/>
  <c r="M72" i="6"/>
  <c r="M57" i="6"/>
  <c r="M45" i="6"/>
  <c r="M24" i="6"/>
  <c r="M47" i="6"/>
  <c r="M40" i="6"/>
  <c r="M110" i="6"/>
  <c r="M63" i="6"/>
  <c r="M108" i="6"/>
  <c r="M64" i="6"/>
  <c r="M73" i="6"/>
  <c r="M80" i="6"/>
  <c r="M52" i="6"/>
  <c r="AK95" i="6" s="1"/>
  <c r="M51" i="6"/>
  <c r="M48" i="6"/>
  <c r="M97" i="6"/>
  <c r="M98" i="6"/>
  <c r="M99" i="6"/>
  <c r="M65" i="6"/>
  <c r="AK101" i="6" s="1"/>
  <c r="M56" i="6"/>
  <c r="AK102" i="6" s="1"/>
  <c r="M66" i="6"/>
  <c r="AK103" i="6" s="1"/>
  <c r="M70" i="6"/>
  <c r="M74" i="6"/>
  <c r="AK105" i="6" s="1"/>
  <c r="M75" i="6"/>
  <c r="M81" i="6"/>
  <c r="AK107" i="6" s="1"/>
  <c r="M84" i="6"/>
  <c r="M85" i="6"/>
  <c r="AK109" i="6" s="1"/>
  <c r="M100" i="6"/>
  <c r="AK110" i="6" s="1"/>
  <c r="M111" i="6"/>
  <c r="AK111" i="6" s="1"/>
  <c r="M112" i="6"/>
  <c r="AK112" i="6" s="1"/>
  <c r="M113" i="6"/>
  <c r="AK113" i="6" s="1"/>
  <c r="M114" i="6"/>
  <c r="AK114" i="6" s="1"/>
  <c r="M115" i="6"/>
  <c r="AK115" i="6" s="1"/>
  <c r="M116" i="6"/>
  <c r="AK116" i="6" s="1"/>
  <c r="M117" i="6"/>
  <c r="AK117" i="6" s="1"/>
  <c r="M118" i="6"/>
  <c r="AK118" i="6" s="1"/>
  <c r="M119" i="6"/>
  <c r="AK119" i="6" s="1"/>
  <c r="M120" i="6"/>
  <c r="AK120" i="6" s="1"/>
  <c r="M121" i="6"/>
  <c r="AK121" i="6" s="1"/>
  <c r="M122" i="6"/>
  <c r="AK122" i="6" s="1"/>
  <c r="M123" i="6"/>
  <c r="AK123" i="6" s="1"/>
  <c r="M124" i="6"/>
  <c r="AK124" i="6" s="1"/>
  <c r="M125" i="6"/>
  <c r="AK125" i="6" s="1"/>
  <c r="M126" i="6"/>
  <c r="AK126" i="6" s="1"/>
  <c r="M127" i="6"/>
  <c r="AK127" i="6" s="1"/>
  <c r="M128" i="6"/>
  <c r="AK128" i="6" s="1"/>
  <c r="M129" i="6"/>
  <c r="AK129" i="6" s="1"/>
  <c r="M130" i="6"/>
  <c r="AK130" i="6" s="1"/>
  <c r="M131" i="6"/>
  <c r="AK131" i="6" s="1"/>
  <c r="M132" i="6"/>
  <c r="AK132" i="6" s="1"/>
  <c r="M133" i="6"/>
  <c r="AK133" i="6" s="1"/>
  <c r="M134" i="6"/>
  <c r="AK134" i="6" s="1"/>
  <c r="M135" i="6"/>
  <c r="AK135" i="6" s="1"/>
  <c r="M136" i="6"/>
  <c r="AK136" i="6" s="1"/>
  <c r="M137" i="6"/>
  <c r="AK137" i="6" s="1"/>
  <c r="M138" i="6"/>
  <c r="AK138" i="6" s="1"/>
  <c r="M139" i="6"/>
  <c r="AK139" i="6" s="1"/>
  <c r="M140" i="6"/>
  <c r="AK140" i="6" s="1"/>
  <c r="M141" i="6"/>
  <c r="AK141" i="6" s="1"/>
  <c r="M142" i="6"/>
  <c r="AK142" i="6" s="1"/>
  <c r="M143" i="6"/>
  <c r="AK143" i="6" s="1"/>
  <c r="M144" i="6"/>
  <c r="AK144" i="6" s="1"/>
  <c r="M145" i="6"/>
  <c r="AK145" i="6" s="1"/>
  <c r="M146" i="6"/>
  <c r="AK146" i="6" s="1"/>
  <c r="M147" i="6"/>
  <c r="AK147" i="6" s="1"/>
  <c r="M148" i="6"/>
  <c r="AK148" i="6" s="1"/>
  <c r="M149" i="6"/>
  <c r="AK149" i="6" s="1"/>
  <c r="M150" i="6"/>
  <c r="AK150" i="6" s="1"/>
  <c r="M151" i="6"/>
  <c r="AK151" i="6" s="1"/>
  <c r="M152" i="6"/>
  <c r="AK152" i="6" s="1"/>
  <c r="M153" i="6"/>
  <c r="AK153" i="6" s="1"/>
  <c r="M154" i="6"/>
  <c r="AK154" i="6" s="1"/>
  <c r="M155" i="6"/>
  <c r="AK155" i="6" s="1"/>
  <c r="M156" i="6"/>
  <c r="AK156" i="6" s="1"/>
  <c r="M157" i="6"/>
  <c r="AK157" i="6" s="1"/>
  <c r="M158" i="6"/>
  <c r="AK158" i="6" s="1"/>
  <c r="M159" i="6"/>
  <c r="AK159" i="6" s="1"/>
  <c r="M160" i="6"/>
  <c r="AK160" i="6" s="1"/>
  <c r="M161" i="6"/>
  <c r="AK161" i="6" s="1"/>
  <c r="M162" i="6"/>
  <c r="AK162" i="6" s="1"/>
  <c r="M163" i="6"/>
  <c r="AK163" i="6" s="1"/>
  <c r="M164" i="6"/>
  <c r="AK164" i="6" s="1"/>
  <c r="M165" i="6"/>
  <c r="AK165" i="6" s="1"/>
  <c r="M166" i="6"/>
  <c r="AK166" i="6" s="1"/>
  <c r="M167" i="6"/>
  <c r="AK167" i="6" s="1"/>
  <c r="M168" i="6"/>
  <c r="AK168" i="6" s="1"/>
  <c r="M169" i="6"/>
  <c r="AK169" i="6" s="1"/>
  <c r="M170" i="6"/>
  <c r="AK170" i="6" s="1"/>
  <c r="M14" i="6"/>
  <c r="L50" i="6"/>
  <c r="L35" i="6"/>
  <c r="L71" i="6"/>
  <c r="L13" i="6"/>
  <c r="L14" i="6"/>
  <c r="L68" i="6"/>
  <c r="L46" i="6"/>
  <c r="L22" i="6"/>
  <c r="L37" i="6"/>
  <c r="L19" i="6"/>
  <c r="L29" i="6"/>
  <c r="L77" i="6"/>
  <c r="L11" i="6"/>
  <c r="L78" i="6"/>
  <c r="L17" i="6"/>
  <c r="L7" i="6"/>
  <c r="L25" i="6"/>
  <c r="L16" i="6"/>
  <c r="L44" i="6"/>
  <c r="L42" i="6"/>
  <c r="L20" i="6"/>
  <c r="L10" i="6"/>
  <c r="L15" i="6"/>
  <c r="L53" i="6"/>
  <c r="L79" i="6"/>
  <c r="L38" i="6"/>
  <c r="L21" i="6"/>
  <c r="L87" i="6"/>
  <c r="L28" i="6"/>
  <c r="L39" i="6"/>
  <c r="L36" i="6"/>
  <c r="L90" i="6"/>
  <c r="L91" i="6"/>
  <c r="L49" i="6"/>
  <c r="L92" i="6"/>
  <c r="L93" i="6"/>
  <c r="L32" i="6"/>
  <c r="L94" i="6"/>
  <c r="L31" i="6"/>
  <c r="L102" i="6"/>
  <c r="L12" i="6"/>
  <c r="AR14" i="6" s="1"/>
  <c r="L60" i="6"/>
  <c r="L103" i="6"/>
  <c r="L27" i="6"/>
  <c r="L86" i="6"/>
  <c r="L61" i="6"/>
  <c r="L62" i="6"/>
  <c r="L104" i="6"/>
  <c r="L105" i="6"/>
  <c r="L41" i="6"/>
  <c r="L83" i="6"/>
  <c r="L69" i="6"/>
  <c r="L101" i="6"/>
  <c r="L55" i="6"/>
  <c r="L106" i="6"/>
  <c r="L59" i="6"/>
  <c r="L43" i="6"/>
  <c r="L33" i="6"/>
  <c r="L109" i="6"/>
  <c r="L18" i="6"/>
  <c r="L54" i="6"/>
  <c r="L76" i="6"/>
  <c r="L67" i="6"/>
  <c r="AR39" i="6" s="1"/>
  <c r="L95" i="6"/>
  <c r="L88" i="6"/>
  <c r="L96" i="6"/>
  <c r="L34" i="6"/>
  <c r="L89" i="6"/>
  <c r="L30" i="6"/>
  <c r="L72" i="6"/>
  <c r="L57" i="6"/>
  <c r="L45" i="6"/>
  <c r="L24" i="6"/>
  <c r="L47" i="6"/>
  <c r="L40" i="6"/>
  <c r="L110" i="6"/>
  <c r="L63" i="6"/>
  <c r="L108" i="6"/>
  <c r="AR91" i="6" s="1"/>
  <c r="L64" i="6"/>
  <c r="AR92" i="6" s="1"/>
  <c r="L73" i="6"/>
  <c r="L80" i="6"/>
  <c r="L52" i="6"/>
  <c r="L51" i="6"/>
  <c r="L48" i="6"/>
  <c r="L97" i="6"/>
  <c r="L98" i="6"/>
  <c r="L99" i="6"/>
  <c r="L65" i="6"/>
  <c r="AR101" i="6" s="1"/>
  <c r="L56" i="6"/>
  <c r="L66" i="6"/>
  <c r="L70" i="6"/>
  <c r="L74" i="6"/>
  <c r="AR105" i="6" s="1"/>
  <c r="L75" i="6"/>
  <c r="L81" i="6"/>
  <c r="L84" i="6"/>
  <c r="AR108" i="6" s="1"/>
  <c r="L85" i="6"/>
  <c r="AR109" i="6" s="1"/>
  <c r="L100" i="6"/>
  <c r="L111" i="6"/>
  <c r="AR111" i="6" s="1"/>
  <c r="L112" i="6"/>
  <c r="AR112" i="6" s="1"/>
  <c r="L113" i="6"/>
  <c r="AR113" i="6" s="1"/>
  <c r="L114" i="6"/>
  <c r="AR114" i="6" s="1"/>
  <c r="L115" i="6"/>
  <c r="AR115" i="6" s="1"/>
  <c r="L116" i="6"/>
  <c r="AR116" i="6" s="1"/>
  <c r="L117" i="6"/>
  <c r="AR117" i="6" s="1"/>
  <c r="L118" i="6"/>
  <c r="AR118" i="6" s="1"/>
  <c r="L119" i="6"/>
  <c r="AR119" i="6" s="1"/>
  <c r="L120" i="6"/>
  <c r="AR120" i="6" s="1"/>
  <c r="L121" i="6"/>
  <c r="AR121" i="6" s="1"/>
  <c r="L122" i="6"/>
  <c r="AR122" i="6" s="1"/>
  <c r="L123" i="6"/>
  <c r="AR123" i="6" s="1"/>
  <c r="L124" i="6"/>
  <c r="AR124" i="6" s="1"/>
  <c r="L125" i="6"/>
  <c r="AR125" i="6" s="1"/>
  <c r="L126" i="6"/>
  <c r="AR126" i="6" s="1"/>
  <c r="L127" i="6"/>
  <c r="AR127" i="6" s="1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K14" i="6"/>
  <c r="K13" i="6"/>
  <c r="K35" i="6"/>
  <c r="K68" i="6"/>
  <c r="K46" i="6"/>
  <c r="K22" i="6"/>
  <c r="K71" i="6"/>
  <c r="K37" i="6"/>
  <c r="K19" i="6"/>
  <c r="K29" i="6"/>
  <c r="K77" i="6"/>
  <c r="K78" i="6"/>
  <c r="K17" i="6"/>
  <c r="K25" i="6"/>
  <c r="K16" i="6"/>
  <c r="K44" i="6"/>
  <c r="K42" i="6"/>
  <c r="K20" i="6"/>
  <c r="K10" i="6"/>
  <c r="K23" i="6"/>
  <c r="K15" i="6"/>
  <c r="K53" i="6"/>
  <c r="K38" i="6"/>
  <c r="K87" i="6"/>
  <c r="K28" i="6"/>
  <c r="K50" i="6"/>
  <c r="K39" i="6"/>
  <c r="K26" i="6"/>
  <c r="K36" i="6"/>
  <c r="K90" i="6"/>
  <c r="K91" i="6"/>
  <c r="K49" i="6"/>
  <c r="K92" i="6"/>
  <c r="K93" i="6"/>
  <c r="K32" i="6"/>
  <c r="K94" i="6"/>
  <c r="K27" i="6"/>
  <c r="K86" i="6"/>
  <c r="K61" i="6"/>
  <c r="K62" i="6"/>
  <c r="K82" i="6"/>
  <c r="K104" i="6"/>
  <c r="K105" i="6"/>
  <c r="K41" i="6"/>
  <c r="K83" i="6"/>
  <c r="K69" i="6"/>
  <c r="K58" i="6"/>
  <c r="K101" i="6"/>
  <c r="K107" i="6"/>
  <c r="K59" i="6"/>
  <c r="K43" i="6"/>
  <c r="K33" i="6"/>
  <c r="K109" i="6"/>
  <c r="K18" i="6"/>
  <c r="K54" i="6"/>
  <c r="K76" i="6"/>
  <c r="K67" i="6"/>
  <c r="K95" i="6"/>
  <c r="K88" i="6"/>
  <c r="K96" i="6"/>
  <c r="K34" i="6"/>
  <c r="K89" i="6"/>
  <c r="K30" i="6"/>
  <c r="K72" i="6"/>
  <c r="K57" i="6"/>
  <c r="K45" i="6"/>
  <c r="K24" i="6"/>
  <c r="K47" i="6"/>
  <c r="K40" i="6"/>
  <c r="K110" i="6"/>
  <c r="K63" i="6"/>
  <c r="K108" i="6"/>
  <c r="K64" i="6"/>
  <c r="K73" i="6"/>
  <c r="K80" i="6"/>
  <c r="K52" i="6"/>
  <c r="K51" i="6"/>
  <c r="K48" i="6"/>
  <c r="K97" i="6"/>
  <c r="K98" i="6"/>
  <c r="K99" i="6"/>
  <c r="K65" i="6"/>
  <c r="K56" i="6"/>
  <c r="K66" i="6"/>
  <c r="K70" i="6"/>
  <c r="K74" i="6"/>
  <c r="K75" i="6"/>
  <c r="K81" i="6"/>
  <c r="K84" i="6"/>
  <c r="K85" i="6"/>
  <c r="K10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BN13" i="20"/>
  <c r="BP13" i="20" s="1"/>
  <c r="BR13" i="20" s="1"/>
  <c r="BM13" i="20"/>
  <c r="BO13" i="20" s="1"/>
  <c r="BQ13" i="20" s="1"/>
  <c r="BN12" i="20"/>
  <c r="BP12" i="20" s="1"/>
  <c r="BR12" i="20" s="1"/>
  <c r="BM12" i="20"/>
  <c r="BO12" i="20" s="1"/>
  <c r="BQ12" i="20" s="1"/>
  <c r="BN11" i="20"/>
  <c r="BP11" i="20" s="1"/>
  <c r="BR11" i="20" s="1"/>
  <c r="BM11" i="20"/>
  <c r="BO11" i="20" s="1"/>
  <c r="BQ11" i="20" s="1"/>
  <c r="BO10" i="20"/>
  <c r="BP10" i="20" s="1"/>
  <c r="BQ10" i="20" s="1"/>
  <c r="BM10" i="20"/>
  <c r="BF10" i="20"/>
  <c r="BO9" i="20"/>
  <c r="BP9" i="20" s="1"/>
  <c r="BQ9" i="20" s="1"/>
  <c r="BM9" i="20"/>
  <c r="BF9" i="20"/>
  <c r="BO8" i="20"/>
  <c r="BP8" i="20" s="1"/>
  <c r="BQ8" i="20" s="1"/>
  <c r="BM8" i="20"/>
  <c r="BF8" i="20"/>
  <c r="BO7" i="20"/>
  <c r="BP7" i="20" s="1"/>
  <c r="BQ7" i="20" s="1"/>
  <c r="BM7" i="20"/>
  <c r="BF7" i="20"/>
  <c r="AZ13" i="20"/>
  <c r="BB13" i="20" s="1"/>
  <c r="BD13" i="20" s="1"/>
  <c r="AY13" i="20"/>
  <c r="BA13" i="20" s="1"/>
  <c r="BC13" i="20" s="1"/>
  <c r="AZ12" i="20"/>
  <c r="BB12" i="20" s="1"/>
  <c r="BD12" i="20" s="1"/>
  <c r="AY12" i="20"/>
  <c r="BA12" i="20" s="1"/>
  <c r="BC12" i="20" s="1"/>
  <c r="AZ11" i="20"/>
  <c r="BB11" i="20" s="1"/>
  <c r="BD11" i="20" s="1"/>
  <c r="AY11" i="20"/>
  <c r="BA11" i="20" s="1"/>
  <c r="BC11" i="20" s="1"/>
  <c r="BA10" i="20"/>
  <c r="BB10" i="20" s="1"/>
  <c r="BC10" i="20" s="1"/>
  <c r="AY10" i="20"/>
  <c r="BA9" i="20"/>
  <c r="BB9" i="20" s="1"/>
  <c r="BC9" i="20" s="1"/>
  <c r="AY9" i="20"/>
  <c r="BA8" i="20"/>
  <c r="BB8" i="20" s="1"/>
  <c r="BC8" i="20" s="1"/>
  <c r="AY8" i="20"/>
  <c r="BA7" i="20"/>
  <c r="BB7" i="20" s="1"/>
  <c r="BC7" i="20" s="1"/>
  <c r="AY7" i="20"/>
  <c r="J40" i="18"/>
  <c r="L40" i="18" s="1"/>
  <c r="N40" i="18" s="1"/>
  <c r="I40" i="18"/>
  <c r="K40" i="18" s="1"/>
  <c r="M40" i="18" s="1"/>
  <c r="J39" i="18"/>
  <c r="L39" i="18" s="1"/>
  <c r="N39" i="18" s="1"/>
  <c r="I39" i="18"/>
  <c r="K39" i="18" s="1"/>
  <c r="M39" i="18" s="1"/>
  <c r="J38" i="18"/>
  <c r="L38" i="18" s="1"/>
  <c r="N38" i="18" s="1"/>
  <c r="I38" i="18"/>
  <c r="K38" i="18" s="1"/>
  <c r="M38" i="18" s="1"/>
  <c r="K37" i="18"/>
  <c r="L37" i="18" s="1"/>
  <c r="M37" i="18" s="1"/>
  <c r="K106" i="6" s="1"/>
  <c r="I37" i="18"/>
  <c r="K36" i="18"/>
  <c r="L36" i="18" s="1"/>
  <c r="M36" i="18" s="1"/>
  <c r="K55" i="6" s="1"/>
  <c r="I36" i="18"/>
  <c r="K9" i="18"/>
  <c r="L9" i="18" s="1"/>
  <c r="M9" i="18" s="1"/>
  <c r="K9" i="6" s="1"/>
  <c r="I9" i="18"/>
  <c r="K8" i="18"/>
  <c r="L8" i="18" s="1"/>
  <c r="M8" i="18" s="1"/>
  <c r="K31" i="6" s="1"/>
  <c r="I8" i="18"/>
  <c r="K17" i="18"/>
  <c r="L17" i="18" s="1"/>
  <c r="M17" i="18" s="1"/>
  <c r="K7" i="6" s="1"/>
  <c r="I17" i="18"/>
  <c r="K16" i="18"/>
  <c r="L16" i="18" s="1"/>
  <c r="M16" i="18" s="1"/>
  <c r="K103" i="6" s="1"/>
  <c r="I16" i="18"/>
  <c r="K15" i="18"/>
  <c r="L15" i="18" s="1"/>
  <c r="M15" i="18" s="1"/>
  <c r="K79" i="6" s="1"/>
  <c r="I15" i="18"/>
  <c r="K14" i="18"/>
  <c r="L14" i="18" s="1"/>
  <c r="M14" i="18" s="1"/>
  <c r="K21" i="6" s="1"/>
  <c r="I14" i="18"/>
  <c r="K13" i="18"/>
  <c r="L13" i="18" s="1"/>
  <c r="M13" i="18" s="1"/>
  <c r="K60" i="6" s="1"/>
  <c r="I13" i="18"/>
  <c r="K12" i="18"/>
  <c r="L12" i="18" s="1"/>
  <c r="M12" i="18" s="1"/>
  <c r="K12" i="6" s="1"/>
  <c r="I12" i="18"/>
  <c r="K11" i="18"/>
  <c r="L11" i="18" s="1"/>
  <c r="M11" i="18" s="1"/>
  <c r="K8" i="6" s="1"/>
  <c r="I11" i="18"/>
  <c r="K10" i="18"/>
  <c r="L10" i="18" s="1"/>
  <c r="M10" i="18" s="1"/>
  <c r="K102" i="6" s="1"/>
  <c r="I10" i="18"/>
  <c r="K7" i="18"/>
  <c r="L7" i="18" s="1"/>
  <c r="M7" i="18" s="1"/>
  <c r="K11" i="6" s="1"/>
  <c r="I7" i="18"/>
  <c r="AK99" i="6" l="1"/>
  <c r="AL99" i="6"/>
  <c r="AM99" i="6"/>
  <c r="AN99" i="6"/>
  <c r="AW110" i="6"/>
  <c r="AW108" i="6"/>
  <c r="AX108" i="6"/>
  <c r="BL99" i="6"/>
  <c r="AR100" i="6"/>
  <c r="AT100" i="6"/>
  <c r="AU100" i="6"/>
  <c r="AY100" i="6"/>
  <c r="AR104" i="6"/>
  <c r="AR73" i="6"/>
  <c r="AL106" i="6"/>
  <c r="AM106" i="6"/>
  <c r="AV99" i="6"/>
  <c r="AX97" i="6"/>
  <c r="BK101" i="6"/>
  <c r="BL106" i="6"/>
  <c r="AR103" i="6"/>
  <c r="AR99" i="6"/>
  <c r="AL97" i="6"/>
  <c r="AN97" i="6"/>
  <c r="BI104" i="6"/>
  <c r="BI100" i="6"/>
  <c r="AT107" i="6"/>
  <c r="AT103" i="6"/>
  <c r="AT99" i="6"/>
  <c r="AU103" i="6"/>
  <c r="AV98" i="6"/>
  <c r="AW100" i="6"/>
  <c r="AX100" i="6"/>
  <c r="AY107" i="6"/>
  <c r="AY103" i="6"/>
  <c r="AY99" i="6"/>
  <c r="BK104" i="6"/>
  <c r="BM106" i="6"/>
  <c r="AK106" i="6"/>
  <c r="AN106" i="6"/>
  <c r="BI105" i="6"/>
  <c r="BI97" i="6"/>
  <c r="AW97" i="6"/>
  <c r="BM107" i="6"/>
  <c r="BM99" i="6"/>
  <c r="AR110" i="6"/>
  <c r="AR106" i="6"/>
  <c r="AR102" i="6"/>
  <c r="AK108" i="6"/>
  <c r="AK104" i="6"/>
  <c r="AL108" i="6"/>
  <c r="AL104" i="6"/>
  <c r="AM108" i="6"/>
  <c r="AM104" i="6"/>
  <c r="AN108" i="6"/>
  <c r="AN104" i="6"/>
  <c r="BI107" i="6"/>
  <c r="AT110" i="6"/>
  <c r="AT102" i="6"/>
  <c r="AV105" i="6"/>
  <c r="AV101" i="6"/>
  <c r="AW103" i="6"/>
  <c r="AX103" i="6"/>
  <c r="AY110" i="6"/>
  <c r="AY50" i="6"/>
  <c r="BK107" i="6"/>
  <c r="BK103" i="6"/>
  <c r="BL108" i="6"/>
  <c r="BL104" i="6"/>
  <c r="BL100" i="6"/>
  <c r="BM109" i="6"/>
  <c r="BM105" i="6"/>
  <c r="AK93" i="6"/>
  <c r="AK97" i="6"/>
  <c r="AM97" i="6"/>
  <c r="AK98" i="6"/>
  <c r="AL98" i="6"/>
  <c r="AM98" i="6"/>
  <c r="AN98" i="6"/>
  <c r="BL97" i="6"/>
  <c r="BL85" i="6"/>
  <c r="BM98" i="6"/>
  <c r="AU99" i="6"/>
  <c r="AU95" i="6"/>
  <c r="BK100" i="6"/>
  <c r="BK97" i="6"/>
  <c r="BK85" i="6"/>
  <c r="AR37" i="6"/>
  <c r="AL100" i="6"/>
  <c r="AN100" i="6"/>
  <c r="AT98" i="6"/>
  <c r="AU98" i="6"/>
  <c r="AY98" i="6"/>
  <c r="AY66" i="6"/>
  <c r="BM100" i="6"/>
  <c r="AR98" i="6"/>
  <c r="AK100" i="6"/>
  <c r="AM100" i="6"/>
  <c r="AR97" i="6"/>
  <c r="AR90" i="6"/>
  <c r="AR84" i="6"/>
  <c r="AR64" i="6"/>
  <c r="BI98" i="6"/>
  <c r="BI52" i="6"/>
  <c r="AT97" i="6"/>
  <c r="AT93" i="6"/>
  <c r="AU93" i="6"/>
  <c r="AV100" i="6"/>
  <c r="AW98" i="6"/>
  <c r="AX98" i="6"/>
  <c r="AY97" i="6"/>
  <c r="AY93" i="6"/>
  <c r="BK98" i="6"/>
  <c r="BL98" i="6"/>
  <c r="AR48" i="6"/>
  <c r="AR67" i="6"/>
  <c r="AR24" i="6"/>
  <c r="AU96" i="6"/>
  <c r="BK89" i="6"/>
  <c r="BK25" i="6"/>
  <c r="BL89" i="6"/>
  <c r="BM70" i="6"/>
  <c r="AY95" i="6"/>
  <c r="AY91" i="6"/>
  <c r="AV97" i="6"/>
  <c r="AV96" i="6"/>
  <c r="AV92" i="6"/>
  <c r="AV64" i="6"/>
  <c r="AW43" i="6"/>
  <c r="AW31" i="6"/>
  <c r="AW15" i="6"/>
  <c r="AX43" i="6"/>
  <c r="AX31" i="6"/>
  <c r="AX15" i="6"/>
  <c r="BK93" i="6"/>
  <c r="BK33" i="6"/>
  <c r="BL93" i="6"/>
  <c r="BL57" i="6"/>
  <c r="BL33" i="6"/>
  <c r="BM86" i="6"/>
  <c r="BM82" i="6"/>
  <c r="AV93" i="6"/>
  <c r="AW96" i="6"/>
  <c r="AW92" i="6"/>
  <c r="AX96" i="6"/>
  <c r="AX92" i="6"/>
  <c r="AW7" i="6"/>
  <c r="AX7" i="6"/>
  <c r="BK95" i="6"/>
  <c r="BL95" i="6"/>
  <c r="AM95" i="6"/>
  <c r="BI94" i="6"/>
  <c r="BK94" i="6"/>
  <c r="BL94" i="6"/>
  <c r="BM95" i="6"/>
  <c r="BM91" i="6"/>
  <c r="BM67" i="6"/>
  <c r="AV88" i="6"/>
  <c r="AW63" i="6"/>
  <c r="AX63" i="6"/>
  <c r="BK81" i="6"/>
  <c r="BK61" i="6"/>
  <c r="BL81" i="6"/>
  <c r="BL61" i="6"/>
  <c r="BL41" i="6"/>
  <c r="BM66" i="6"/>
  <c r="AM93" i="6"/>
  <c r="BK96" i="6"/>
  <c r="BK92" i="6"/>
  <c r="BL96" i="6"/>
  <c r="BL92" i="6"/>
  <c r="BM93" i="6"/>
  <c r="BJ96" i="6"/>
  <c r="BJ92" i="6"/>
  <c r="BJ95" i="6"/>
  <c r="BJ94" i="6"/>
  <c r="BJ93" i="6"/>
  <c r="AR88" i="6"/>
  <c r="AR80" i="6"/>
  <c r="AT88" i="6"/>
  <c r="AU92" i="6"/>
  <c r="AV80" i="6"/>
  <c r="AW67" i="6"/>
  <c r="AW23" i="6"/>
  <c r="AW19" i="6"/>
  <c r="AX95" i="6"/>
  <c r="AX23" i="6"/>
  <c r="AY94" i="6"/>
  <c r="BM42" i="6"/>
  <c r="AR95" i="6"/>
  <c r="BI92" i="6"/>
  <c r="AT95" i="6"/>
  <c r="AV95" i="6"/>
  <c r="AV91" i="6"/>
  <c r="AV47" i="6"/>
  <c r="AW94" i="6"/>
  <c r="AX94" i="6"/>
  <c r="AY7" i="6"/>
  <c r="BM45" i="6"/>
  <c r="AR16" i="6"/>
  <c r="AK94" i="6"/>
  <c r="AL94" i="6"/>
  <c r="AM94" i="6"/>
  <c r="AN94" i="6"/>
  <c r="BI93" i="6"/>
  <c r="AV68" i="6"/>
  <c r="AW95" i="6"/>
  <c r="AX67" i="6"/>
  <c r="AX19" i="6"/>
  <c r="AY62" i="6"/>
  <c r="AY46" i="6"/>
  <c r="AY9" i="6"/>
  <c r="BL65" i="6"/>
  <c r="BM94" i="6"/>
  <c r="BM62" i="6"/>
  <c r="BM46" i="6"/>
  <c r="AR94" i="6"/>
  <c r="AR83" i="6"/>
  <c r="AR20" i="6"/>
  <c r="AK96" i="6"/>
  <c r="AK92" i="6"/>
  <c r="AL96" i="6"/>
  <c r="AL92" i="6"/>
  <c r="AM96" i="6"/>
  <c r="AM92" i="6"/>
  <c r="AN96" i="6"/>
  <c r="AN92" i="6"/>
  <c r="BI95" i="6"/>
  <c r="BI91" i="6"/>
  <c r="AV94" i="6"/>
  <c r="AW93" i="6"/>
  <c r="AX93" i="6"/>
  <c r="AX33" i="6"/>
  <c r="AY96" i="6"/>
  <c r="AY92" i="6"/>
  <c r="AY88" i="6"/>
  <c r="BJ33" i="6"/>
  <c r="BM96" i="6"/>
  <c r="BM92" i="6"/>
  <c r="BM88" i="6"/>
  <c r="BM84" i="6"/>
  <c r="AK88" i="6"/>
  <c r="AK68" i="6"/>
  <c r="AM88" i="6"/>
  <c r="AM68" i="6"/>
  <c r="AN88" i="6"/>
  <c r="AN80" i="6"/>
  <c r="AN68" i="6"/>
  <c r="AN64" i="6"/>
  <c r="AK8" i="6"/>
  <c r="AM8" i="6"/>
  <c r="AN76" i="6"/>
  <c r="AN52" i="6"/>
  <c r="AN32" i="6"/>
  <c r="AN8" i="6"/>
  <c r="AK91" i="6"/>
  <c r="AM91" i="6"/>
  <c r="AN91" i="6"/>
  <c r="AN47" i="6"/>
  <c r="AL88" i="6"/>
  <c r="AL8" i="6"/>
  <c r="AL68" i="6"/>
  <c r="BJ91" i="6"/>
  <c r="BK91" i="6"/>
  <c r="BL91" i="6"/>
  <c r="BL79" i="6"/>
  <c r="BM28" i="6"/>
  <c r="AR76" i="6"/>
  <c r="AR18" i="6"/>
  <c r="AR81" i="6"/>
  <c r="AR79" i="6"/>
  <c r="AR59" i="6"/>
  <c r="AR42" i="6"/>
  <c r="AK63" i="6"/>
  <c r="AL91" i="6"/>
  <c r="AL63" i="6"/>
  <c r="AM63" i="6"/>
  <c r="AN63" i="6"/>
  <c r="AN59" i="6"/>
  <c r="AN51" i="6"/>
  <c r="AV7" i="6"/>
  <c r="AR28" i="6"/>
  <c r="AR33" i="6"/>
  <c r="AN44" i="6"/>
  <c r="AR85" i="6"/>
  <c r="BI79" i="6"/>
  <c r="AV76" i="6"/>
  <c r="AV52" i="6"/>
  <c r="AV44" i="6"/>
  <c r="AX75" i="6"/>
  <c r="AX55" i="6"/>
  <c r="AN40" i="6"/>
  <c r="AR36" i="6"/>
  <c r="AR44" i="6"/>
  <c r="AV40" i="6"/>
  <c r="AV32" i="6"/>
  <c r="AV8" i="6"/>
  <c r="AW91" i="6"/>
  <c r="AW83" i="6"/>
  <c r="AW75" i="6"/>
  <c r="AW55" i="6"/>
  <c r="AW39" i="6"/>
  <c r="AW35" i="6"/>
  <c r="AX91" i="6"/>
  <c r="AX83" i="6"/>
  <c r="AX39" i="6"/>
  <c r="AX35" i="6"/>
  <c r="BL25" i="6"/>
  <c r="BL9" i="6"/>
  <c r="BM54" i="6"/>
  <c r="AR89" i="6"/>
  <c r="AR29" i="6"/>
  <c r="AR27" i="6"/>
  <c r="AR35" i="6"/>
  <c r="AR34" i="6"/>
  <c r="AR43" i="6"/>
  <c r="AR17" i="6"/>
  <c r="AR15" i="6"/>
  <c r="AR41" i="6"/>
  <c r="AR40" i="6"/>
  <c r="AV63" i="6"/>
  <c r="AV59" i="6"/>
  <c r="AV12" i="6"/>
  <c r="AW86" i="6"/>
  <c r="AW42" i="6"/>
  <c r="AX86" i="6"/>
  <c r="AY89" i="6"/>
  <c r="AY85" i="6"/>
  <c r="AY53" i="6"/>
  <c r="BM89" i="6"/>
  <c r="BM85" i="6"/>
  <c r="AW50" i="6"/>
  <c r="AX50" i="6"/>
  <c r="BK52" i="6"/>
  <c r="BL52" i="6"/>
  <c r="AR61" i="6"/>
  <c r="AR53" i="6"/>
  <c r="AR45" i="6"/>
  <c r="AK80" i="6"/>
  <c r="AK76" i="6"/>
  <c r="AK64" i="6"/>
  <c r="AK52" i="6"/>
  <c r="AK44" i="6"/>
  <c r="AK40" i="6"/>
  <c r="AK32" i="6"/>
  <c r="AL80" i="6"/>
  <c r="AL76" i="6"/>
  <c r="AL64" i="6"/>
  <c r="AL52" i="6"/>
  <c r="AL44" i="6"/>
  <c r="AL40" i="6"/>
  <c r="AL32" i="6"/>
  <c r="AM80" i="6"/>
  <c r="AM76" i="6"/>
  <c r="AM72" i="6"/>
  <c r="AM64" i="6"/>
  <c r="AM52" i="6"/>
  <c r="AM44" i="6"/>
  <c r="AM40" i="6"/>
  <c r="AM32" i="6"/>
  <c r="BI81" i="6"/>
  <c r="BI53" i="6"/>
  <c r="AW53" i="6"/>
  <c r="AX53" i="6"/>
  <c r="AY84" i="6"/>
  <c r="BK87" i="6"/>
  <c r="BK79" i="6"/>
  <c r="BL87" i="6"/>
  <c r="AR74" i="6"/>
  <c r="AR70" i="6"/>
  <c r="AR68" i="6"/>
  <c r="AR56" i="6"/>
  <c r="AR10" i="6"/>
  <c r="AK51" i="6"/>
  <c r="AK47" i="6"/>
  <c r="AL59" i="6"/>
  <c r="AL51" i="6"/>
  <c r="AL47" i="6"/>
  <c r="AM59" i="6"/>
  <c r="AM51" i="6"/>
  <c r="AM47" i="6"/>
  <c r="AU63" i="6"/>
  <c r="AU68" i="6"/>
  <c r="AU88" i="6"/>
  <c r="AU72" i="6"/>
  <c r="AU59" i="6"/>
  <c r="AU51" i="6"/>
  <c r="AU47" i="6"/>
  <c r="AU80" i="6"/>
  <c r="AU64" i="6"/>
  <c r="AU52" i="6"/>
  <c r="AU44" i="6"/>
  <c r="AU40" i="6"/>
  <c r="AT79" i="6"/>
  <c r="AT86" i="6"/>
  <c r="AT82" i="6"/>
  <c r="AT66" i="6"/>
  <c r="AT57" i="6"/>
  <c r="AT89" i="6"/>
  <c r="AT81" i="6"/>
  <c r="AT65" i="6"/>
  <c r="AT56" i="6"/>
  <c r="AT49" i="6"/>
  <c r="AT45" i="6"/>
  <c r="AT29" i="6"/>
  <c r="AT21" i="6"/>
  <c r="AT9" i="6"/>
  <c r="AR75" i="6"/>
  <c r="AR77" i="6"/>
  <c r="AR65" i="6"/>
  <c r="AR54" i="6"/>
  <c r="AR11" i="6"/>
  <c r="AR63" i="6"/>
  <c r="AK84" i="6"/>
  <c r="AK60" i="6"/>
  <c r="AK56" i="6"/>
  <c r="AK28" i="6"/>
  <c r="AL84" i="6"/>
  <c r="AL60" i="6"/>
  <c r="AL56" i="6"/>
  <c r="AL28" i="6"/>
  <c r="AM84" i="6"/>
  <c r="AM60" i="6"/>
  <c r="AM56" i="6"/>
  <c r="AM28" i="6"/>
  <c r="AN84" i="6"/>
  <c r="AN60" i="6"/>
  <c r="AN56" i="6"/>
  <c r="AN28" i="6"/>
  <c r="AT90" i="6"/>
  <c r="AT78" i="6"/>
  <c r="AT53" i="6"/>
  <c r="AT33" i="6"/>
  <c r="AT17" i="6"/>
  <c r="AU84" i="6"/>
  <c r="AU60" i="6"/>
  <c r="AU56" i="6"/>
  <c r="AV84" i="6"/>
  <c r="AV60" i="6"/>
  <c r="AV56" i="6"/>
  <c r="AV28" i="6"/>
  <c r="AW87" i="6"/>
  <c r="AW79" i="6"/>
  <c r="AW51" i="6"/>
  <c r="AW47" i="6"/>
  <c r="AW27" i="6"/>
  <c r="AX87" i="6"/>
  <c r="AX79" i="6"/>
  <c r="AX51" i="6"/>
  <c r="AX47" i="6"/>
  <c r="AX27" i="6"/>
  <c r="AY90" i="6"/>
  <c r="AY78" i="6"/>
  <c r="AY54" i="6"/>
  <c r="AY42" i="6"/>
  <c r="AY33" i="6"/>
  <c r="AY17" i="6"/>
  <c r="AY13" i="6"/>
  <c r="BJ77" i="6"/>
  <c r="BK77" i="6"/>
  <c r="BK53" i="6"/>
  <c r="BK49" i="6"/>
  <c r="BK13" i="6"/>
  <c r="BL77" i="6"/>
  <c r="BL53" i="6"/>
  <c r="BL49" i="6"/>
  <c r="BL45" i="6"/>
  <c r="BL37" i="6"/>
  <c r="BL29" i="6"/>
  <c r="BL17" i="6"/>
  <c r="BL13" i="6"/>
  <c r="BM90" i="6"/>
  <c r="BM78" i="6"/>
  <c r="BM50" i="6"/>
  <c r="BM22" i="6"/>
  <c r="BM18" i="6"/>
  <c r="BM14" i="6"/>
  <c r="AT77" i="6"/>
  <c r="AY77" i="6"/>
  <c r="BL56" i="6"/>
  <c r="AR55" i="6"/>
  <c r="AR60" i="6"/>
  <c r="AR13" i="6"/>
  <c r="AR47" i="6"/>
  <c r="AK50" i="6"/>
  <c r="AL50" i="6"/>
  <c r="AM50" i="6"/>
  <c r="AN50" i="6"/>
  <c r="AT59" i="6"/>
  <c r="AU50" i="6"/>
  <c r="AV50" i="6"/>
  <c r="AY56" i="6"/>
  <c r="BK59" i="6"/>
  <c r="BL59" i="6"/>
  <c r="BM52" i="6"/>
  <c r="AR78" i="6"/>
  <c r="AR49" i="6"/>
  <c r="AR69" i="6"/>
  <c r="AR66" i="6"/>
  <c r="AR46" i="6"/>
  <c r="AR12" i="6"/>
  <c r="AR52" i="6"/>
  <c r="AT50" i="6"/>
  <c r="AW52" i="6"/>
  <c r="AX52" i="6"/>
  <c r="BJ45" i="6"/>
  <c r="BK50" i="6"/>
  <c r="BL50" i="6"/>
  <c r="BM59" i="6"/>
  <c r="BJ89" i="6"/>
  <c r="BJ85" i="6"/>
  <c r="BJ69" i="6"/>
  <c r="BJ65" i="6"/>
  <c r="BJ61" i="6"/>
  <c r="BJ49" i="6"/>
  <c r="BJ52" i="6"/>
  <c r="BJ53" i="6"/>
  <c r="BJ29" i="6"/>
  <c r="BJ25" i="6"/>
  <c r="BJ17" i="6"/>
  <c r="BJ81" i="6"/>
  <c r="BJ57" i="6"/>
  <c r="BJ87" i="6"/>
  <c r="BJ79" i="6"/>
  <c r="BJ56" i="6"/>
  <c r="BJ9" i="6"/>
  <c r="AK62" i="6"/>
  <c r="AK18" i="6"/>
  <c r="AK14" i="6"/>
  <c r="AL62" i="6"/>
  <c r="AL18" i="6"/>
  <c r="AL14" i="6"/>
  <c r="AM62" i="6"/>
  <c r="AM18" i="6"/>
  <c r="AM14" i="6"/>
  <c r="AN62" i="6"/>
  <c r="AN18" i="6"/>
  <c r="AN14" i="6"/>
  <c r="AU62" i="6"/>
  <c r="AV62" i="6"/>
  <c r="AV14" i="6"/>
  <c r="AW37" i="6"/>
  <c r="AW13" i="6"/>
  <c r="AX37" i="6"/>
  <c r="AY80" i="6"/>
  <c r="AY76" i="6"/>
  <c r="AY68" i="6"/>
  <c r="AY52" i="6"/>
  <c r="AY15" i="6"/>
  <c r="BJ59" i="6"/>
  <c r="BJ37" i="6"/>
  <c r="BK55" i="6"/>
  <c r="BK31" i="6"/>
  <c r="BL83" i="6"/>
  <c r="BL55" i="6"/>
  <c r="BL39" i="6"/>
  <c r="BL35" i="6"/>
  <c r="BL31" i="6"/>
  <c r="BL27" i="6"/>
  <c r="BL23" i="6"/>
  <c r="BL15" i="6"/>
  <c r="BM80" i="6"/>
  <c r="BM76" i="6"/>
  <c r="BM68" i="6"/>
  <c r="BM44" i="6"/>
  <c r="BM40" i="6"/>
  <c r="AK45" i="6"/>
  <c r="AL45" i="6"/>
  <c r="AM45" i="6"/>
  <c r="AN45" i="6"/>
  <c r="AT42" i="6"/>
  <c r="AU45" i="6"/>
  <c r="AV45" i="6"/>
  <c r="AY63" i="6"/>
  <c r="BJ50" i="6"/>
  <c r="BJ41" i="6"/>
  <c r="BK86" i="6"/>
  <c r="BL86" i="6"/>
  <c r="BL42" i="6"/>
  <c r="BM63" i="6"/>
  <c r="BJ13" i="6"/>
  <c r="BJ83" i="6"/>
  <c r="BJ55" i="6"/>
  <c r="BJ39" i="6"/>
  <c r="BJ35" i="6"/>
  <c r="BJ31" i="6"/>
  <c r="BJ27" i="6"/>
  <c r="BJ23" i="6"/>
  <c r="BJ15" i="6"/>
  <c r="BJ86" i="6"/>
  <c r="BJ42" i="6"/>
  <c r="AK12" i="6"/>
  <c r="AL48" i="6"/>
  <c r="AL12" i="6"/>
  <c r="AM48" i="6"/>
  <c r="AK48" i="6"/>
  <c r="AK16" i="6"/>
  <c r="AL16" i="6"/>
  <c r="AN12" i="6"/>
  <c r="AT37" i="6"/>
  <c r="AV16" i="6"/>
  <c r="AY38" i="6"/>
  <c r="BM38" i="6"/>
  <c r="BM26" i="6"/>
  <c r="BM10" i="6"/>
  <c r="AM16" i="6"/>
  <c r="AK87" i="6"/>
  <c r="AK79" i="6"/>
  <c r="AK75" i="6"/>
  <c r="AK67" i="6"/>
  <c r="AK39" i="6"/>
  <c r="AK31" i="6"/>
  <c r="AK27" i="6"/>
  <c r="AK11" i="6"/>
  <c r="AL87" i="6"/>
  <c r="AL79" i="6"/>
  <c r="AL75" i="6"/>
  <c r="AL67" i="6"/>
  <c r="AL39" i="6"/>
  <c r="AL31" i="6"/>
  <c r="AL27" i="6"/>
  <c r="AL11" i="6"/>
  <c r="AM87" i="6"/>
  <c r="AM79" i="6"/>
  <c r="AM75" i="6"/>
  <c r="AM67" i="6"/>
  <c r="AM39" i="6"/>
  <c r="AM31" i="6"/>
  <c r="AM27" i="6"/>
  <c r="AM11" i="6"/>
  <c r="AN87" i="6"/>
  <c r="AN79" i="6"/>
  <c r="AN75" i="6"/>
  <c r="AN67" i="6"/>
  <c r="AN39" i="6"/>
  <c r="AN31" i="6"/>
  <c r="AN27" i="6"/>
  <c r="AN11" i="6"/>
  <c r="BI44" i="6"/>
  <c r="AT61" i="6"/>
  <c r="AT28" i="6"/>
  <c r="AT16" i="6"/>
  <c r="AU79" i="6"/>
  <c r="AU75" i="6"/>
  <c r="AU67" i="6"/>
  <c r="AU39" i="6"/>
  <c r="AU35" i="6"/>
  <c r="AV87" i="6"/>
  <c r="AV79" i="6"/>
  <c r="AV67" i="6"/>
  <c r="AV39" i="6"/>
  <c r="AV31" i="6"/>
  <c r="AV11" i="6"/>
  <c r="AW90" i="6"/>
  <c r="AW78" i="6"/>
  <c r="AW66" i="6"/>
  <c r="AW62" i="6"/>
  <c r="AW38" i="6"/>
  <c r="AW18" i="6"/>
  <c r="AW14" i="6"/>
  <c r="AW10" i="6"/>
  <c r="AX90" i="6"/>
  <c r="AX78" i="6"/>
  <c r="AX66" i="6"/>
  <c r="AX62" i="6"/>
  <c r="AX38" i="6"/>
  <c r="AX18" i="6"/>
  <c r="AX14" i="6"/>
  <c r="AY65" i="6"/>
  <c r="BJ64" i="6"/>
  <c r="BK64" i="6"/>
  <c r="BL64" i="6"/>
  <c r="BM65" i="6"/>
  <c r="BM57" i="6"/>
  <c r="AN48" i="6"/>
  <c r="AN16" i="6"/>
  <c r="AW11" i="6"/>
  <c r="AK42" i="6"/>
  <c r="AK38" i="6"/>
  <c r="AK10" i="6"/>
  <c r="AL42" i="6"/>
  <c r="AL38" i="6"/>
  <c r="AL10" i="6"/>
  <c r="AM42" i="6"/>
  <c r="AM38" i="6"/>
  <c r="AM10" i="6"/>
  <c r="AN42" i="6"/>
  <c r="AN38" i="6"/>
  <c r="AN10" i="6"/>
  <c r="AT68" i="6"/>
  <c r="AT64" i="6"/>
  <c r="AT47" i="6"/>
  <c r="AT31" i="6"/>
  <c r="AT27" i="6"/>
  <c r="AV42" i="6"/>
  <c r="AV38" i="6"/>
  <c r="AV10" i="6"/>
  <c r="AW89" i="6"/>
  <c r="AW49" i="6"/>
  <c r="AW45" i="6"/>
  <c r="AW33" i="6"/>
  <c r="AX89" i="6"/>
  <c r="AX49" i="6"/>
  <c r="AX45" i="6"/>
  <c r="AY60" i="6"/>
  <c r="AY19" i="6"/>
  <c r="AY11" i="6"/>
  <c r="BJ47" i="6"/>
  <c r="BJ43" i="6"/>
  <c r="BJ19" i="6"/>
  <c r="BJ11" i="6"/>
  <c r="BJ7" i="6"/>
  <c r="BL47" i="6"/>
  <c r="BL43" i="6"/>
  <c r="BL19" i="6"/>
  <c r="BL11" i="6"/>
  <c r="BL7" i="6"/>
  <c r="BM60" i="6"/>
  <c r="BM48" i="6"/>
  <c r="BM32" i="6"/>
  <c r="BM12" i="6"/>
  <c r="AM12" i="6"/>
  <c r="AU48" i="6"/>
  <c r="AK89" i="6"/>
  <c r="AL89" i="6"/>
  <c r="AM89" i="6"/>
  <c r="AN89" i="6"/>
  <c r="AU89" i="6"/>
  <c r="AV89" i="6"/>
  <c r="AY67" i="6"/>
  <c r="AY59" i="6"/>
  <c r="AY43" i="6"/>
  <c r="BJ90" i="6"/>
  <c r="BJ78" i="6"/>
  <c r="BJ66" i="6"/>
  <c r="BK90" i="6"/>
  <c r="BK78" i="6"/>
  <c r="BK66" i="6"/>
  <c r="BL90" i="6"/>
  <c r="BL78" i="6"/>
  <c r="BL66" i="6"/>
  <c r="AK72" i="6"/>
  <c r="AL72" i="6"/>
  <c r="AL24" i="6"/>
  <c r="AV72" i="6"/>
  <c r="BL73" i="6"/>
  <c r="BM30" i="6"/>
  <c r="AK83" i="6"/>
  <c r="AK71" i="6"/>
  <c r="AK55" i="6"/>
  <c r="AK43" i="6"/>
  <c r="AK15" i="6"/>
  <c r="AL15" i="6"/>
  <c r="AM23" i="6"/>
  <c r="AM15" i="6"/>
  <c r="AN83" i="6"/>
  <c r="AT73" i="6"/>
  <c r="AT48" i="6"/>
  <c r="AT44" i="6"/>
  <c r="AT40" i="6"/>
  <c r="AT32" i="6"/>
  <c r="AT20" i="6"/>
  <c r="AU83" i="6"/>
  <c r="AU71" i="6"/>
  <c r="AU55" i="6"/>
  <c r="AM24" i="6"/>
  <c r="AT74" i="6"/>
  <c r="AY70" i="6"/>
  <c r="BJ73" i="6"/>
  <c r="BM74" i="6"/>
  <c r="AK35" i="6"/>
  <c r="AK23" i="6"/>
  <c r="AL7" i="6"/>
  <c r="AL43" i="6"/>
  <c r="AM7" i="6"/>
  <c r="AM83" i="6"/>
  <c r="AM71" i="6"/>
  <c r="AM43" i="6"/>
  <c r="AN7" i="6"/>
  <c r="AN43" i="6"/>
  <c r="AN15" i="6"/>
  <c r="AK86" i="6"/>
  <c r="AK74" i="6"/>
  <c r="AK66" i="6"/>
  <c r="AK54" i="6"/>
  <c r="AK34" i="6"/>
  <c r="AK22" i="6"/>
  <c r="AL86" i="6"/>
  <c r="AL74" i="6"/>
  <c r="AL66" i="6"/>
  <c r="AL58" i="6"/>
  <c r="AL54" i="6"/>
  <c r="AL34" i="6"/>
  <c r="AL30" i="6"/>
  <c r="AL26" i="6"/>
  <c r="AL22" i="6"/>
  <c r="AM90" i="6"/>
  <c r="AK36" i="6"/>
  <c r="AK24" i="6"/>
  <c r="AK20" i="6"/>
  <c r="AL36" i="6"/>
  <c r="AL20" i="6"/>
  <c r="AM36" i="6"/>
  <c r="AM20" i="6"/>
  <c r="AN72" i="6"/>
  <c r="AN36" i="6"/>
  <c r="AN24" i="6"/>
  <c r="AN20" i="6"/>
  <c r="AT70" i="6"/>
  <c r="AT25" i="6"/>
  <c r="AV36" i="6"/>
  <c r="AV24" i="6"/>
  <c r="AW71" i="6"/>
  <c r="AW59" i="6"/>
  <c r="AX71" i="6"/>
  <c r="AY74" i="6"/>
  <c r="AY58" i="6"/>
  <c r="AY25" i="6"/>
  <c r="BJ21" i="6"/>
  <c r="BL69" i="6"/>
  <c r="BL21" i="6"/>
  <c r="BM58" i="6"/>
  <c r="BM34" i="6"/>
  <c r="AK7" i="6"/>
  <c r="AK59" i="6"/>
  <c r="AK19" i="6"/>
  <c r="AL83" i="6"/>
  <c r="AL71" i="6"/>
  <c r="AL55" i="6"/>
  <c r="AL35" i="6"/>
  <c r="AL23" i="6"/>
  <c r="AL19" i="6"/>
  <c r="AM55" i="6"/>
  <c r="AM35" i="6"/>
  <c r="AM19" i="6"/>
  <c r="AN71" i="6"/>
  <c r="AN55" i="6"/>
  <c r="AN35" i="6"/>
  <c r="AN23" i="6"/>
  <c r="AN19" i="6"/>
  <c r="AK90" i="6"/>
  <c r="AK82" i="6"/>
  <c r="AK78" i="6"/>
  <c r="AK70" i="6"/>
  <c r="AK58" i="6"/>
  <c r="AK46" i="6"/>
  <c r="AK30" i="6"/>
  <c r="AK26" i="6"/>
  <c r="AL90" i="6"/>
  <c r="AL82" i="6"/>
  <c r="AL78" i="6"/>
  <c r="AL70" i="6"/>
  <c r="AL46" i="6"/>
  <c r="AV83" i="6"/>
  <c r="AV71" i="6"/>
  <c r="AV55" i="6"/>
  <c r="AV35" i="6"/>
  <c r="AV19" i="6"/>
  <c r="AV15" i="6"/>
  <c r="AW82" i="6"/>
  <c r="AW74" i="6"/>
  <c r="AW70" i="6"/>
  <c r="AW58" i="6"/>
  <c r="AW54" i="6"/>
  <c r="AW46" i="6"/>
  <c r="AW34" i="6"/>
  <c r="AW30" i="6"/>
  <c r="AW26" i="6"/>
  <c r="AW22" i="6"/>
  <c r="AX82" i="6"/>
  <c r="AX74" i="6"/>
  <c r="AX70" i="6"/>
  <c r="AX54" i="6"/>
  <c r="AX34" i="6"/>
  <c r="AX30" i="6"/>
  <c r="AX26" i="6"/>
  <c r="AX22" i="6"/>
  <c r="AX9" i="6"/>
  <c r="AY81" i="6"/>
  <c r="AM86" i="6"/>
  <c r="AM82" i="6"/>
  <c r="AM78" i="6"/>
  <c r="AM74" i="6"/>
  <c r="AM70" i="6"/>
  <c r="AM66" i="6"/>
  <c r="AM58" i="6"/>
  <c r="AM54" i="6"/>
  <c r="AM46" i="6"/>
  <c r="AM34" i="6"/>
  <c r="AM30" i="6"/>
  <c r="AM26" i="6"/>
  <c r="AM22" i="6"/>
  <c r="AN90" i="6"/>
  <c r="AN86" i="6"/>
  <c r="AN82" i="6"/>
  <c r="AN78" i="6"/>
  <c r="AN74" i="6"/>
  <c r="AN70" i="6"/>
  <c r="AN66" i="6"/>
  <c r="AN58" i="6"/>
  <c r="AN54" i="6"/>
  <c r="AN46" i="6"/>
  <c r="AN34" i="6"/>
  <c r="AN30" i="6"/>
  <c r="AN26" i="6"/>
  <c r="AN22" i="6"/>
  <c r="BI67" i="6"/>
  <c r="BI63" i="6"/>
  <c r="BI43" i="6"/>
  <c r="BI37" i="6"/>
  <c r="AT80" i="6"/>
  <c r="AT76" i="6"/>
  <c r="AT72" i="6"/>
  <c r="AT55" i="6"/>
  <c r="AT43" i="6"/>
  <c r="AT39" i="6"/>
  <c r="AT35" i="6"/>
  <c r="AT23" i="6"/>
  <c r="AT19" i="6"/>
  <c r="AT15" i="6"/>
  <c r="AU90" i="6"/>
  <c r="AU86" i="6"/>
  <c r="AU82" i="6"/>
  <c r="AU78" i="6"/>
  <c r="AU74" i="6"/>
  <c r="AU70" i="6"/>
  <c r="AU66" i="6"/>
  <c r="AU58" i="6"/>
  <c r="AU54" i="6"/>
  <c r="AU46" i="6"/>
  <c r="AV90" i="6"/>
  <c r="AV86" i="6"/>
  <c r="AV82" i="6"/>
  <c r="AV78" i="6"/>
  <c r="AV74" i="6"/>
  <c r="AV70" i="6"/>
  <c r="AV66" i="6"/>
  <c r="AV58" i="6"/>
  <c r="AV54" i="6"/>
  <c r="AV46" i="6"/>
  <c r="AV34" i="6"/>
  <c r="AV30" i="6"/>
  <c r="AV26" i="6"/>
  <c r="AV22" i="6"/>
  <c r="AW85" i="6"/>
  <c r="AW81" i="6"/>
  <c r="AW77" i="6"/>
  <c r="AW73" i="6"/>
  <c r="AW69" i="6"/>
  <c r="AW65" i="6"/>
  <c r="AW61" i="6"/>
  <c r="AW57" i="6"/>
  <c r="AQ7" i="6"/>
  <c r="AK85" i="6"/>
  <c r="AK81" i="6"/>
  <c r="AK77" i="6"/>
  <c r="AK73" i="6"/>
  <c r="AK69" i="6"/>
  <c r="AK65" i="6"/>
  <c r="AK61" i="6"/>
  <c r="AK57" i="6"/>
  <c r="AK53" i="6"/>
  <c r="AK49" i="6"/>
  <c r="AK41" i="6"/>
  <c r="AK37" i="6"/>
  <c r="AK33" i="6"/>
  <c r="AK29" i="6"/>
  <c r="AK25" i="6"/>
  <c r="AK21" i="6"/>
  <c r="AK17" i="6"/>
  <c r="AK13" i="6"/>
  <c r="AK9" i="6"/>
  <c r="AL85" i="6"/>
  <c r="AL81" i="6"/>
  <c r="AL77" i="6"/>
  <c r="AL73" i="6"/>
  <c r="AL69" i="6"/>
  <c r="AL65" i="6"/>
  <c r="AL61" i="6"/>
  <c r="AL57" i="6"/>
  <c r="AL53" i="6"/>
  <c r="AL49" i="6"/>
  <c r="AL41" i="6"/>
  <c r="AL37" i="6"/>
  <c r="AL33" i="6"/>
  <c r="AL29" i="6"/>
  <c r="AL25" i="6"/>
  <c r="AL21" i="6"/>
  <c r="AL17" i="6"/>
  <c r="AL13" i="6"/>
  <c r="AL9" i="6"/>
  <c r="AM85" i="6"/>
  <c r="AM81" i="6"/>
  <c r="AM77" i="6"/>
  <c r="AM73" i="6"/>
  <c r="AM69" i="6"/>
  <c r="AM65" i="6"/>
  <c r="AM61" i="6"/>
  <c r="AM57" i="6"/>
  <c r="AM53" i="6"/>
  <c r="AM49" i="6"/>
  <c r="AM41" i="6"/>
  <c r="AM37" i="6"/>
  <c r="AM33" i="6"/>
  <c r="AM29" i="6"/>
  <c r="AM25" i="6"/>
  <c r="AM21" i="6"/>
  <c r="AM17" i="6"/>
  <c r="AM13" i="6"/>
  <c r="AM9" i="6"/>
  <c r="AN85" i="6"/>
  <c r="AN81" i="6"/>
  <c r="AN77" i="6"/>
  <c r="AN73" i="6"/>
  <c r="AN69" i="6"/>
  <c r="AN65" i="6"/>
  <c r="AN61" i="6"/>
  <c r="AN57" i="6"/>
  <c r="AN53" i="6"/>
  <c r="AN49" i="6"/>
  <c r="AN41" i="6"/>
  <c r="AN37" i="6"/>
  <c r="AN33" i="6"/>
  <c r="AN29" i="6"/>
  <c r="AN25" i="6"/>
  <c r="AN21" i="6"/>
  <c r="AN17" i="6"/>
  <c r="AN13" i="6"/>
  <c r="AN9" i="6"/>
  <c r="BI82" i="6"/>
  <c r="BI70" i="6"/>
  <c r="BI66" i="6"/>
  <c r="AT87" i="6"/>
  <c r="AT75" i="6"/>
  <c r="AT71" i="6"/>
  <c r="AT67" i="6"/>
  <c r="AT58" i="6"/>
  <c r="AT54" i="6"/>
  <c r="AT46" i="6"/>
  <c r="AT38" i="6"/>
  <c r="AT30" i="6"/>
  <c r="AT26" i="6"/>
  <c r="AW41" i="6"/>
  <c r="AW29" i="6"/>
  <c r="AW25" i="6"/>
  <c r="AW21" i="6"/>
  <c r="AW17" i="6"/>
  <c r="AW9" i="6"/>
  <c r="AX85" i="6"/>
  <c r="AX81" i="6"/>
  <c r="AX77" i="6"/>
  <c r="AX73" i="6"/>
  <c r="AX69" i="6"/>
  <c r="AX65" i="6"/>
  <c r="AX61" i="6"/>
  <c r="AX57" i="6"/>
  <c r="AX29" i="6"/>
  <c r="AX25" i="6"/>
  <c r="AX21" i="6"/>
  <c r="AX17" i="6"/>
  <c r="AY72" i="6"/>
  <c r="AY64" i="6"/>
  <c r="AY48" i="6"/>
  <c r="AY44" i="6"/>
  <c r="AY40" i="6"/>
  <c r="AY36" i="6"/>
  <c r="AY31" i="6"/>
  <c r="AY23" i="6"/>
  <c r="BJ75" i="6"/>
  <c r="BJ71" i="6"/>
  <c r="BJ67" i="6"/>
  <c r="BJ63" i="6"/>
  <c r="BJ51" i="6"/>
  <c r="BK75" i="6"/>
  <c r="BK67" i="6"/>
  <c r="BK51" i="6"/>
  <c r="BL75" i="6"/>
  <c r="BL71" i="6"/>
  <c r="BL67" i="6"/>
  <c r="BL63" i="6"/>
  <c r="AT22" i="6"/>
  <c r="AT18" i="6"/>
  <c r="AT14" i="6"/>
  <c r="AT10" i="6"/>
  <c r="AU85" i="6"/>
  <c r="AU77" i="6"/>
  <c r="AU73" i="6"/>
  <c r="AU69" i="6"/>
  <c r="AU65" i="6"/>
  <c r="AU57" i="6"/>
  <c r="AU53" i="6"/>
  <c r="AU49" i="6"/>
  <c r="AU41" i="6"/>
  <c r="AU37" i="6"/>
  <c r="AU29" i="6"/>
  <c r="AU25" i="6"/>
  <c r="AU21" i="6"/>
  <c r="AU17" i="6"/>
  <c r="AV85" i="6"/>
  <c r="AV81" i="6"/>
  <c r="AV77" i="6"/>
  <c r="AV73" i="6"/>
  <c r="AV69" i="6"/>
  <c r="AV65" i="6"/>
  <c r="AV61" i="6"/>
  <c r="AV57" i="6"/>
  <c r="AV53" i="6"/>
  <c r="AV49" i="6"/>
  <c r="AV41" i="6"/>
  <c r="AV37" i="6"/>
  <c r="AV29" i="6"/>
  <c r="AV13" i="6"/>
  <c r="AV9" i="6"/>
  <c r="AW88" i="6"/>
  <c r="AW84" i="6"/>
  <c r="AW80" i="6"/>
  <c r="AW76" i="6"/>
  <c r="AW72" i="6"/>
  <c r="AW68" i="6"/>
  <c r="AW64" i="6"/>
  <c r="AW60" i="6"/>
  <c r="AW56" i="6"/>
  <c r="AW48" i="6"/>
  <c r="AW44" i="6"/>
  <c r="AW40" i="6"/>
  <c r="AW36" i="6"/>
  <c r="AW32" i="6"/>
  <c r="AW28" i="6"/>
  <c r="AW24" i="6"/>
  <c r="AW20" i="6"/>
  <c r="AW16" i="6"/>
  <c r="AW12" i="6"/>
  <c r="AW8" i="6"/>
  <c r="AX88" i="6"/>
  <c r="AX84" i="6"/>
  <c r="AX80" i="6"/>
  <c r="AX76" i="6"/>
  <c r="AX72" i="6"/>
  <c r="AX64" i="6"/>
  <c r="AX60" i="6"/>
  <c r="AX56" i="6"/>
  <c r="AX48" i="6"/>
  <c r="AX44" i="6"/>
  <c r="AX40" i="6"/>
  <c r="AX36" i="6"/>
  <c r="AX32" i="6"/>
  <c r="AX28" i="6"/>
  <c r="AX24" i="6"/>
  <c r="AX20" i="6"/>
  <c r="AX16" i="6"/>
  <c r="AY87" i="6"/>
  <c r="AY83" i="6"/>
  <c r="AY79" i="6"/>
  <c r="AY75" i="6"/>
  <c r="AY73" i="6"/>
  <c r="AY69" i="6"/>
  <c r="AY61" i="6"/>
  <c r="AY57" i="6"/>
  <c r="AY49" i="6"/>
  <c r="AY45" i="6"/>
  <c r="AY37" i="6"/>
  <c r="AY32" i="6"/>
  <c r="AY28" i="6"/>
  <c r="AY20" i="6"/>
  <c r="AY16" i="6"/>
  <c r="AY12" i="6"/>
  <c r="AY8" i="6"/>
  <c r="BJ88" i="6"/>
  <c r="BJ84" i="6"/>
  <c r="BJ80" i="6"/>
  <c r="BJ76" i="6"/>
  <c r="BJ72" i="6"/>
  <c r="BJ68" i="6"/>
  <c r="BJ60" i="6"/>
  <c r="BJ48" i="6"/>
  <c r="BJ44" i="6"/>
  <c r="BJ40" i="6"/>
  <c r="BJ36" i="6"/>
  <c r="BJ32" i="6"/>
  <c r="BJ28" i="6"/>
  <c r="BJ24" i="6"/>
  <c r="BJ20" i="6"/>
  <c r="BJ16" i="6"/>
  <c r="BJ12" i="6"/>
  <c r="BJ8" i="6"/>
  <c r="BK88" i="6"/>
  <c r="BK84" i="6"/>
  <c r="BK80" i="6"/>
  <c r="BK76" i="6"/>
  <c r="BK72" i="6"/>
  <c r="BK68" i="6"/>
  <c r="BK60" i="6"/>
  <c r="BK48" i="6"/>
  <c r="BK44" i="6"/>
  <c r="BK36" i="6"/>
  <c r="BK32" i="6"/>
  <c r="BK28" i="6"/>
  <c r="BK12" i="6"/>
  <c r="BL88" i="6"/>
  <c r="BL84" i="6"/>
  <c r="BL80" i="6"/>
  <c r="BL76" i="6"/>
  <c r="BL72" i="6"/>
  <c r="BL68" i="6"/>
  <c r="BL60" i="6"/>
  <c r="BL48" i="6"/>
  <c r="BL44" i="6"/>
  <c r="BL40" i="6"/>
  <c r="BL36" i="6"/>
  <c r="BL32" i="6"/>
  <c r="BL28" i="6"/>
  <c r="BL24" i="6"/>
  <c r="BL20" i="6"/>
  <c r="BL16" i="6"/>
  <c r="BL12" i="6"/>
  <c r="BL8" i="6"/>
  <c r="BM81" i="6"/>
  <c r="BM77" i="6"/>
  <c r="BM73" i="6"/>
  <c r="BM69" i="6"/>
  <c r="BM61" i="6"/>
  <c r="BM53" i="6"/>
  <c r="BM49" i="6"/>
  <c r="BM41" i="6"/>
  <c r="BM37" i="6"/>
  <c r="BM33" i="6"/>
  <c r="BM29" i="6"/>
  <c r="BM25" i="6"/>
  <c r="BM21" i="6"/>
  <c r="BM17" i="6"/>
  <c r="BM13" i="6"/>
  <c r="BM9" i="6"/>
  <c r="BL51" i="6"/>
  <c r="BM72" i="6"/>
  <c r="BM64" i="6"/>
  <c r="BM56" i="6"/>
  <c r="BM36" i="6"/>
  <c r="BM24" i="6"/>
  <c r="BM20" i="6"/>
  <c r="BM16" i="6"/>
  <c r="BM8" i="6"/>
  <c r="AY71" i="6"/>
  <c r="AY55" i="6"/>
  <c r="AY51" i="6"/>
  <c r="AY47" i="6"/>
  <c r="AY35" i="6"/>
  <c r="AY30" i="6"/>
  <c r="AY26" i="6"/>
  <c r="AY22" i="6"/>
  <c r="AY18" i="6"/>
  <c r="AY14" i="6"/>
  <c r="AY10" i="6"/>
  <c r="BJ82" i="6"/>
  <c r="BJ74" i="6"/>
  <c r="BJ70" i="6"/>
  <c r="BJ62" i="6"/>
  <c r="BJ58" i="6"/>
  <c r="BJ54" i="6"/>
  <c r="BJ46" i="6"/>
  <c r="BJ38" i="6"/>
  <c r="BJ34" i="6"/>
  <c r="BJ30" i="6"/>
  <c r="BJ26" i="6"/>
  <c r="BJ22" i="6"/>
  <c r="BJ18" i="6"/>
  <c r="BJ14" i="6"/>
  <c r="BJ10" i="6"/>
  <c r="BK82" i="6"/>
  <c r="BK74" i="6"/>
  <c r="BK70" i="6"/>
  <c r="BK62" i="6"/>
  <c r="BK58" i="6"/>
  <c r="BK54" i="6"/>
  <c r="BK38" i="6"/>
  <c r="BK34" i="6"/>
  <c r="BK30" i="6"/>
  <c r="BK26" i="6"/>
  <c r="BK22" i="6"/>
  <c r="BK14" i="6"/>
  <c r="BL82" i="6"/>
  <c r="BL74" i="6"/>
  <c r="BL70" i="6"/>
  <c r="BL62" i="6"/>
  <c r="BL58" i="6"/>
  <c r="BL54" i="6"/>
  <c r="BL46" i="6"/>
  <c r="BL38" i="6"/>
  <c r="BL34" i="6"/>
  <c r="BL30" i="6"/>
  <c r="BL26" i="6"/>
  <c r="BL22" i="6"/>
  <c r="BL18" i="6"/>
  <c r="BL14" i="6"/>
  <c r="BL10" i="6"/>
  <c r="BM7" i="6"/>
  <c r="BM87" i="6"/>
  <c r="BM83" i="6"/>
  <c r="BM79" i="6"/>
  <c r="BM75" i="6"/>
  <c r="BM71" i="6"/>
  <c r="BM55" i="6"/>
  <c r="BM51" i="6"/>
  <c r="BM47" i="6"/>
  <c r="BM43" i="6"/>
  <c r="BM39" i="6"/>
  <c r="BM35" i="6"/>
  <c r="BM31" i="6"/>
  <c r="BM27" i="6"/>
  <c r="BM23" i="6"/>
  <c r="BM19" i="6"/>
  <c r="BM15" i="6"/>
  <c r="BM11" i="6"/>
  <c r="B5" i="29"/>
  <c r="B6" i="29"/>
  <c r="B7" i="29"/>
  <c r="B8" i="29"/>
  <c r="B9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37" i="29"/>
  <c r="B38" i="29"/>
  <c r="B39" i="29"/>
  <c r="B40" i="29"/>
  <c r="B41" i="29"/>
  <c r="B42" i="29"/>
  <c r="B43" i="29"/>
  <c r="B44" i="29"/>
  <c r="B45" i="29"/>
  <c r="B46" i="29"/>
  <c r="B47" i="29"/>
  <c r="B48" i="29"/>
  <c r="B49" i="29"/>
  <c r="B50" i="29"/>
  <c r="B51" i="29"/>
  <c r="B52" i="29"/>
  <c r="B53" i="29"/>
  <c r="B54" i="29"/>
  <c r="B55" i="29"/>
  <c r="B56" i="29"/>
  <c r="B57" i="29"/>
  <c r="B58" i="29"/>
  <c r="B59" i="29"/>
  <c r="B60" i="29"/>
  <c r="B61" i="29"/>
  <c r="B62" i="29"/>
  <c r="B63" i="29"/>
  <c r="B64" i="29"/>
  <c r="B65" i="29"/>
  <c r="B66" i="29"/>
  <c r="B67" i="29"/>
  <c r="B68" i="29"/>
  <c r="B4" i="29"/>
  <c r="AD7" i="20"/>
  <c r="AO8" i="6" l="1"/>
  <c r="AO7" i="6"/>
  <c r="AP7" i="6"/>
  <c r="BC8" i="16"/>
  <c r="BC9" i="16"/>
  <c r="BC10" i="16"/>
  <c r="BC11" i="16"/>
  <c r="BC12" i="16"/>
  <c r="BC13" i="16"/>
  <c r="BC14" i="16"/>
  <c r="BC15" i="16"/>
  <c r="BC16" i="16"/>
  <c r="BC17" i="16"/>
  <c r="BC18" i="16"/>
  <c r="BC19" i="16"/>
  <c r="BC20" i="16"/>
  <c r="BC21" i="16"/>
  <c r="BC22" i="16"/>
  <c r="BC23" i="16"/>
  <c r="BC24" i="16"/>
  <c r="BC25" i="16"/>
  <c r="BC26" i="16"/>
  <c r="BC27" i="16"/>
  <c r="BC28" i="16"/>
  <c r="BC29" i="16"/>
  <c r="BC30" i="16"/>
  <c r="BC7" i="16"/>
  <c r="A7" i="16"/>
  <c r="A8" i="16" l="1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CA8" i="18" l="1"/>
  <c r="CA9" i="18"/>
  <c r="CA10" i="18"/>
  <c r="CA11" i="18"/>
  <c r="CA7" i="18"/>
  <c r="BM7" i="18"/>
  <c r="CO7" i="18" l="1"/>
  <c r="S8" i="16" l="1"/>
  <c r="S9" i="16"/>
  <c r="S10" i="16"/>
  <c r="S11" i="16"/>
  <c r="S12" i="16"/>
  <c r="S13" i="16"/>
  <c r="S14" i="16"/>
  <c r="S15" i="16"/>
  <c r="S16" i="16"/>
  <c r="S17" i="16"/>
  <c r="S18" i="16"/>
  <c r="S19" i="16"/>
  <c r="S20" i="16"/>
  <c r="S21" i="16"/>
  <c r="S22" i="16"/>
  <c r="S23" i="16"/>
  <c r="S24" i="16"/>
  <c r="S25" i="16"/>
  <c r="S26" i="16"/>
  <c r="S27" i="16"/>
  <c r="S28" i="16"/>
  <c r="S29" i="16"/>
  <c r="S30" i="16"/>
  <c r="S31" i="16"/>
  <c r="S32" i="16"/>
  <c r="S33" i="16"/>
  <c r="S34" i="16"/>
  <c r="S35" i="16"/>
  <c r="S36" i="16"/>
  <c r="S37" i="16"/>
  <c r="S38" i="16"/>
  <c r="AR8" i="18"/>
  <c r="BO19" i="18" l="1"/>
  <c r="BP19" i="18" s="1"/>
  <c r="BQ19" i="18" s="1"/>
  <c r="R10" i="6" s="1"/>
  <c r="BM19" i="18"/>
  <c r="BF19" i="18"/>
  <c r="AU13" i="6" l="1"/>
  <c r="BM18" i="18"/>
  <c r="BM8" i="18"/>
  <c r="BM9" i="18"/>
  <c r="BM10" i="18"/>
  <c r="BM11" i="18"/>
  <c r="BM12" i="18"/>
  <c r="BM13" i="18"/>
  <c r="BM14" i="18"/>
  <c r="BM15" i="18"/>
  <c r="BM16" i="18"/>
  <c r="BM17" i="18"/>
  <c r="BA9" i="18" l="1"/>
  <c r="BB9" i="18" s="1"/>
  <c r="AY9" i="18"/>
  <c r="AR9" i="18"/>
  <c r="BC9" i="18" l="1"/>
  <c r="Q41" i="6" s="1"/>
  <c r="AT41" i="6" s="1"/>
  <c r="I8" i="20"/>
  <c r="I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22" i="20"/>
  <c r="I23" i="20"/>
  <c r="I24" i="20"/>
  <c r="I25" i="20"/>
  <c r="I26" i="20"/>
  <c r="I27" i="20"/>
  <c r="I28" i="20"/>
  <c r="I29" i="20"/>
  <c r="I36" i="20"/>
  <c r="I7" i="20"/>
  <c r="R36" i="20"/>
  <c r="S36" i="20" s="1"/>
  <c r="R8" i="20"/>
  <c r="S8" i="20" s="1"/>
  <c r="T8" i="20" s="1"/>
  <c r="P7" i="6" s="1"/>
  <c r="P9" i="20"/>
  <c r="P10" i="20"/>
  <c r="R11" i="20"/>
  <c r="S11" i="20" s="1"/>
  <c r="T11" i="20" s="1"/>
  <c r="P57" i="6" s="1"/>
  <c r="BI57" i="6" s="1"/>
  <c r="R13" i="20"/>
  <c r="S13" i="20" s="1"/>
  <c r="T13" i="20" s="1"/>
  <c r="P31" i="6" s="1"/>
  <c r="P14" i="20"/>
  <c r="R15" i="20"/>
  <c r="S15" i="20" s="1"/>
  <c r="T15" i="20" s="1"/>
  <c r="P33" i="6" s="1"/>
  <c r="P16" i="20"/>
  <c r="R17" i="20"/>
  <c r="S17" i="20" s="1"/>
  <c r="T17" i="20" s="1"/>
  <c r="P45" i="6" s="1"/>
  <c r="P18" i="20"/>
  <c r="R19" i="20"/>
  <c r="S19" i="20" s="1"/>
  <c r="T19" i="20" s="1"/>
  <c r="P24" i="6" s="1"/>
  <c r="P20" i="20"/>
  <c r="P21" i="20"/>
  <c r="P22" i="20"/>
  <c r="R23" i="20"/>
  <c r="S23" i="20" s="1"/>
  <c r="T23" i="20" s="1"/>
  <c r="P32" i="6" s="1"/>
  <c r="R24" i="20"/>
  <c r="S24" i="20" s="1"/>
  <c r="T24" i="20" s="1"/>
  <c r="P47" i="6" s="1"/>
  <c r="R25" i="20"/>
  <c r="S25" i="20" s="1"/>
  <c r="T25" i="20" s="1"/>
  <c r="P19" i="6" s="1"/>
  <c r="P26" i="20"/>
  <c r="P27" i="20"/>
  <c r="R28" i="20"/>
  <c r="S28" i="20" s="1"/>
  <c r="T28" i="20" s="1"/>
  <c r="P13" i="6" s="1"/>
  <c r="P29" i="20"/>
  <c r="R7" i="20"/>
  <c r="S7" i="20" s="1"/>
  <c r="T7" i="20" s="1"/>
  <c r="R29" i="20"/>
  <c r="S29" i="20" s="1"/>
  <c r="T29" i="20" s="1"/>
  <c r="P76" i="6" s="1"/>
  <c r="BI65" i="6" s="1"/>
  <c r="Q38" i="20"/>
  <c r="S38" i="20" s="1"/>
  <c r="U38" i="20" s="1"/>
  <c r="P38" i="20"/>
  <c r="R38" i="20" s="1"/>
  <c r="T38" i="20" s="1"/>
  <c r="Q37" i="20"/>
  <c r="S37" i="20" s="1"/>
  <c r="U37" i="20" s="1"/>
  <c r="P37" i="20"/>
  <c r="R37" i="20" s="1"/>
  <c r="T37" i="20" s="1"/>
  <c r="P24" i="20"/>
  <c r="R16" i="20"/>
  <c r="S16" i="20" s="1"/>
  <c r="T16" i="20" s="1"/>
  <c r="P18" i="6" s="1"/>
  <c r="R14" i="20"/>
  <c r="S14" i="20" s="1"/>
  <c r="T14" i="20" s="1"/>
  <c r="P8" i="6" s="1"/>
  <c r="R12" i="20"/>
  <c r="S12" i="20" s="1"/>
  <c r="T12" i="20" s="1"/>
  <c r="P36" i="6" s="1"/>
  <c r="P12" i="20"/>
  <c r="R9" i="20"/>
  <c r="S9" i="20" s="1"/>
  <c r="T9" i="20" s="1"/>
  <c r="P9" i="6" s="1"/>
  <c r="P8" i="20"/>
  <c r="BI38" i="6" l="1"/>
  <c r="BI32" i="6"/>
  <c r="BI96" i="6"/>
  <c r="BI99" i="6"/>
  <c r="BI80" i="6"/>
  <c r="BI60" i="6"/>
  <c r="BI69" i="6"/>
  <c r="AT34" i="6"/>
  <c r="AT36" i="6"/>
  <c r="BI9" i="6"/>
  <c r="BI50" i="6"/>
  <c r="BI64" i="6"/>
  <c r="BI89" i="6"/>
  <c r="BI90" i="6"/>
  <c r="BI56" i="6"/>
  <c r="BI86" i="6"/>
  <c r="BI34" i="6"/>
  <c r="AT52" i="6"/>
  <c r="AT24" i="6"/>
  <c r="BI85" i="6"/>
  <c r="BI76" i="6"/>
  <c r="BI46" i="6"/>
  <c r="BI71" i="6"/>
  <c r="BI29" i="6"/>
  <c r="BI75" i="6"/>
  <c r="BI24" i="6"/>
  <c r="BI73" i="6"/>
  <c r="BI8" i="6"/>
  <c r="BI7" i="6"/>
  <c r="BI87" i="6"/>
  <c r="BI84" i="6"/>
  <c r="BI55" i="6"/>
  <c r="P68" i="6"/>
  <c r="BI59" i="6" s="1"/>
  <c r="P26" i="6"/>
  <c r="BI19" i="6" s="1"/>
  <c r="P28" i="20"/>
  <c r="P25" i="20"/>
  <c r="P13" i="20"/>
  <c r="R20" i="20"/>
  <c r="S20" i="20" s="1"/>
  <c r="T20" i="20" s="1"/>
  <c r="P12" i="6" s="1"/>
  <c r="BI14" i="6" s="1"/>
  <c r="R21" i="20"/>
  <c r="S21" i="20" s="1"/>
  <c r="T21" i="20" s="1"/>
  <c r="P28" i="6" s="1"/>
  <c r="P17" i="20"/>
  <c r="R22" i="20"/>
  <c r="S22" i="20" s="1"/>
  <c r="T22" i="20" s="1"/>
  <c r="P15" i="6" s="1"/>
  <c r="R18" i="20"/>
  <c r="S18" i="20" s="1"/>
  <c r="T18" i="20" s="1"/>
  <c r="P20" i="6" s="1"/>
  <c r="R10" i="20"/>
  <c r="S10" i="20" s="1"/>
  <c r="T10" i="20" s="1"/>
  <c r="P72" i="6" s="1"/>
  <c r="BI72" i="6" s="1"/>
  <c r="R26" i="20"/>
  <c r="S26" i="20" s="1"/>
  <c r="T26" i="20" s="1"/>
  <c r="P54" i="6" s="1"/>
  <c r="P36" i="20"/>
  <c r="P11" i="20"/>
  <c r="P15" i="20"/>
  <c r="P19" i="20"/>
  <c r="P23" i="20"/>
  <c r="R27" i="20"/>
  <c r="S27" i="20" s="1"/>
  <c r="T27" i="20" s="1"/>
  <c r="P40" i="6" s="1"/>
  <c r="BI35" i="6" s="1"/>
  <c r="P7" i="20"/>
  <c r="AY8" i="18"/>
  <c r="AK7" i="18"/>
  <c r="AR7" i="18"/>
  <c r="AD7" i="18"/>
  <c r="BI40" i="6" l="1"/>
  <c r="BI68" i="6"/>
  <c r="BI20" i="6"/>
  <c r="BI12" i="6"/>
  <c r="BI61" i="6"/>
  <c r="BI62" i="6"/>
  <c r="BI22" i="6"/>
  <c r="BI31" i="6"/>
  <c r="BI47" i="6"/>
  <c r="BI18" i="6"/>
  <c r="BI41" i="6"/>
  <c r="BI58" i="6"/>
  <c r="BI11" i="6"/>
  <c r="BI88" i="6"/>
  <c r="BI54" i="6"/>
  <c r="BI28" i="6"/>
  <c r="BI33" i="6"/>
  <c r="BI15" i="6"/>
  <c r="BI78" i="6"/>
  <c r="BI45" i="6"/>
  <c r="BI48" i="6"/>
  <c r="BI30" i="6"/>
  <c r="BI13" i="6"/>
  <c r="BI39" i="6"/>
  <c r="BI21" i="6"/>
  <c r="BI74" i="6"/>
  <c r="BI25" i="6"/>
  <c r="BI10" i="6"/>
  <c r="BI42" i="6"/>
  <c r="BI83" i="6"/>
  <c r="BI77" i="6"/>
  <c r="BI36" i="6"/>
  <c r="BI23" i="6"/>
  <c r="BI27" i="6"/>
  <c r="BI26" i="6"/>
  <c r="BI51" i="6"/>
  <c r="BI17" i="6"/>
  <c r="BI16" i="6"/>
  <c r="BI49" i="6"/>
  <c r="BN128" i="6"/>
  <c r="BN129" i="6"/>
  <c r="BN130" i="6"/>
  <c r="BN131" i="6"/>
  <c r="BN132" i="6"/>
  <c r="BN133" i="6"/>
  <c r="BN134" i="6"/>
  <c r="BN135" i="6"/>
  <c r="BN136" i="6"/>
  <c r="BN137" i="6"/>
  <c r="BN138" i="6"/>
  <c r="BN139" i="6"/>
  <c r="BN140" i="6"/>
  <c r="BN141" i="6"/>
  <c r="BN142" i="6"/>
  <c r="BN143" i="6"/>
  <c r="BN144" i="6"/>
  <c r="BN145" i="6"/>
  <c r="AQ146" i="6"/>
  <c r="BN146" i="6"/>
  <c r="AQ147" i="6"/>
  <c r="BN147" i="6"/>
  <c r="AQ148" i="6"/>
  <c r="BN148" i="6"/>
  <c r="AQ149" i="6"/>
  <c r="BN149" i="6"/>
  <c r="AQ150" i="6"/>
  <c r="BN150" i="6"/>
  <c r="AQ151" i="6"/>
  <c r="BN151" i="6"/>
  <c r="AQ152" i="6"/>
  <c r="BN152" i="6"/>
  <c r="AQ153" i="6"/>
  <c r="BN153" i="6"/>
  <c r="AQ154" i="6"/>
  <c r="BN154" i="6"/>
  <c r="AQ155" i="6"/>
  <c r="BN155" i="6"/>
  <c r="AQ156" i="6"/>
  <c r="BN156" i="6"/>
  <c r="AQ157" i="6"/>
  <c r="BN157" i="6"/>
  <c r="AQ158" i="6"/>
  <c r="BN158" i="6"/>
  <c r="AQ159" i="6"/>
  <c r="BN159" i="6"/>
  <c r="AQ160" i="6"/>
  <c r="BN160" i="6"/>
  <c r="AQ161" i="6"/>
  <c r="BN161" i="6"/>
  <c r="AQ162" i="6"/>
  <c r="BN162" i="6"/>
  <c r="AQ163" i="6"/>
  <c r="BN163" i="6"/>
  <c r="AQ164" i="6"/>
  <c r="BN164" i="6"/>
  <c r="AQ165" i="6"/>
  <c r="BN165" i="6"/>
  <c r="AQ166" i="6"/>
  <c r="BN166" i="6"/>
  <c r="AQ167" i="6"/>
  <c r="BN167" i="6"/>
  <c r="AQ168" i="6"/>
  <c r="BN168" i="6"/>
  <c r="AQ169" i="6"/>
  <c r="BN169" i="6"/>
  <c r="AQ170" i="6"/>
  <c r="BN170" i="6"/>
  <c r="AZ12" i="18"/>
  <c r="BB12" i="18" s="1"/>
  <c r="BD12" i="18" s="1"/>
  <c r="AY12" i="18"/>
  <c r="BA12" i="18" s="1"/>
  <c r="BC12" i="18" s="1"/>
  <c r="AZ11" i="18"/>
  <c r="BB11" i="18" s="1"/>
  <c r="BD11" i="18" s="1"/>
  <c r="AY11" i="18"/>
  <c r="BA11" i="18" s="1"/>
  <c r="BC11" i="18" s="1"/>
  <c r="AZ10" i="18"/>
  <c r="BB10" i="18" s="1"/>
  <c r="BD10" i="18" s="1"/>
  <c r="AY10" i="18"/>
  <c r="BA10" i="18" s="1"/>
  <c r="BC10" i="18" s="1"/>
  <c r="BA8" i="18"/>
  <c r="BB8" i="18" s="1"/>
  <c r="BC8" i="18" l="1"/>
  <c r="Q69" i="6" s="1"/>
  <c r="AT69" i="6" s="1"/>
  <c r="Q13" i="6"/>
  <c r="Q105" i="6"/>
  <c r="BO167" i="6"/>
  <c r="I167" i="6" s="1"/>
  <c r="BO163" i="6"/>
  <c r="I163" i="6" s="1"/>
  <c r="BO159" i="6"/>
  <c r="I159" i="6" s="1"/>
  <c r="BO155" i="6"/>
  <c r="I155" i="6" s="1"/>
  <c r="BO151" i="6"/>
  <c r="I151" i="6" s="1"/>
  <c r="BO147" i="6"/>
  <c r="I147" i="6" s="1"/>
  <c r="BO143" i="6"/>
  <c r="I143" i="6" s="1"/>
  <c r="BO139" i="6"/>
  <c r="I139" i="6" s="1"/>
  <c r="BO135" i="6"/>
  <c r="I135" i="6" s="1"/>
  <c r="BO131" i="6"/>
  <c r="I131" i="6" s="1"/>
  <c r="BO123" i="6"/>
  <c r="BO111" i="6"/>
  <c r="BO170" i="6"/>
  <c r="I170" i="6" s="1"/>
  <c r="BO166" i="6"/>
  <c r="I166" i="6" s="1"/>
  <c r="BO162" i="6"/>
  <c r="I162" i="6" s="1"/>
  <c r="BO158" i="6"/>
  <c r="I158" i="6" s="1"/>
  <c r="BO154" i="6"/>
  <c r="I154" i="6" s="1"/>
  <c r="BO150" i="6"/>
  <c r="I150" i="6" s="1"/>
  <c r="BO146" i="6"/>
  <c r="I146" i="6" s="1"/>
  <c r="BO142" i="6"/>
  <c r="I142" i="6" s="1"/>
  <c r="BO138" i="6"/>
  <c r="I138" i="6" s="1"/>
  <c r="BO134" i="6"/>
  <c r="I134" i="6" s="1"/>
  <c r="BO130" i="6"/>
  <c r="I130" i="6" s="1"/>
  <c r="BO118" i="6"/>
  <c r="BO114" i="6"/>
  <c r="BO106" i="6"/>
  <c r="BO169" i="6"/>
  <c r="I169" i="6" s="1"/>
  <c r="BO165" i="6"/>
  <c r="I165" i="6" s="1"/>
  <c r="BO161" i="6"/>
  <c r="I161" i="6" s="1"/>
  <c r="BO157" i="6"/>
  <c r="I157" i="6" s="1"/>
  <c r="BO153" i="6"/>
  <c r="I153" i="6" s="1"/>
  <c r="BO149" i="6"/>
  <c r="I149" i="6" s="1"/>
  <c r="BO145" i="6"/>
  <c r="I145" i="6" s="1"/>
  <c r="BO141" i="6"/>
  <c r="I141" i="6" s="1"/>
  <c r="BO137" i="6"/>
  <c r="I137" i="6" s="1"/>
  <c r="BO133" i="6"/>
  <c r="I133" i="6" s="1"/>
  <c r="BO129" i="6"/>
  <c r="I129" i="6" s="1"/>
  <c r="BO121" i="6"/>
  <c r="BO117" i="6"/>
  <c r="BO113" i="6"/>
  <c r="BO109" i="6"/>
  <c r="BO168" i="6"/>
  <c r="I168" i="6" s="1"/>
  <c r="BO164" i="6"/>
  <c r="I164" i="6" s="1"/>
  <c r="BO160" i="6"/>
  <c r="I160" i="6" s="1"/>
  <c r="BO156" i="6"/>
  <c r="I156" i="6" s="1"/>
  <c r="BO152" i="6"/>
  <c r="I152" i="6" s="1"/>
  <c r="BO148" i="6"/>
  <c r="I148" i="6" s="1"/>
  <c r="BO144" i="6"/>
  <c r="I144" i="6" s="1"/>
  <c r="BO140" i="6"/>
  <c r="I140" i="6" s="1"/>
  <c r="BO136" i="6"/>
  <c r="I136" i="6" s="1"/>
  <c r="BO132" i="6"/>
  <c r="I132" i="6" s="1"/>
  <c r="BO128" i="6"/>
  <c r="I128" i="6" s="1"/>
  <c r="BO124" i="6"/>
  <c r="BO112" i="6"/>
  <c r="AM16" i="20"/>
  <c r="AN16" i="20" s="1"/>
  <c r="AO16" i="20" s="1"/>
  <c r="V40" i="6" s="1"/>
  <c r="AK16" i="20"/>
  <c r="AD16" i="20"/>
  <c r="AM15" i="20"/>
  <c r="AN15" i="20" s="1"/>
  <c r="AO15" i="20" s="1"/>
  <c r="V15" i="6" s="1"/>
  <c r="BK15" i="6" s="1"/>
  <c r="AK15" i="20"/>
  <c r="AD15" i="20"/>
  <c r="AM14" i="20"/>
  <c r="AN14" i="20" s="1"/>
  <c r="V47" i="6" s="1"/>
  <c r="AK14" i="20"/>
  <c r="AD19" i="20"/>
  <c r="AK19" i="20"/>
  <c r="AM19" i="20"/>
  <c r="AN19" i="20" s="1"/>
  <c r="AO19" i="20" s="1"/>
  <c r="V19" i="6" s="1"/>
  <c r="BK24" i="6" s="1"/>
  <c r="AD20" i="20"/>
  <c r="AK20" i="20"/>
  <c r="AM20" i="20"/>
  <c r="AN20" i="20" s="1"/>
  <c r="AO20" i="20" s="1"/>
  <c r="V83" i="6" s="1"/>
  <c r="AD21" i="20"/>
  <c r="AK21" i="20"/>
  <c r="AM21" i="20"/>
  <c r="AN21" i="20" s="1"/>
  <c r="AO21" i="20" s="1"/>
  <c r="V11" i="6" s="1"/>
  <c r="AD8" i="20"/>
  <c r="AD9" i="20"/>
  <c r="AD10" i="20"/>
  <c r="AD11" i="20"/>
  <c r="AD12" i="20"/>
  <c r="AD13" i="20"/>
  <c r="AD17" i="20"/>
  <c r="AD18" i="20"/>
  <c r="AD22" i="20"/>
  <c r="AD23" i="20"/>
  <c r="AD24" i="20"/>
  <c r="AD25" i="20"/>
  <c r="AD26" i="20"/>
  <c r="AD27" i="20"/>
  <c r="AK23" i="20"/>
  <c r="AM23" i="20"/>
  <c r="AN23" i="20" s="1"/>
  <c r="AO23" i="20" s="1"/>
  <c r="V43" i="6" s="1"/>
  <c r="AK24" i="20"/>
  <c r="AM24" i="20"/>
  <c r="AN24" i="20" s="1"/>
  <c r="AO24" i="20" s="1"/>
  <c r="V27" i="6" s="1"/>
  <c r="AK25" i="20"/>
  <c r="AM25" i="20"/>
  <c r="AN25" i="20" s="1"/>
  <c r="AO25" i="20" s="1"/>
  <c r="V46" i="6" s="1"/>
  <c r="AK26" i="20"/>
  <c r="AM26" i="20"/>
  <c r="AN26" i="20" s="1"/>
  <c r="AO26" i="20" s="1"/>
  <c r="V56" i="6" s="1"/>
  <c r="AK27" i="20"/>
  <c r="AM27" i="20"/>
  <c r="AN27" i="20" s="1"/>
  <c r="AO27" i="20" s="1"/>
  <c r="V18" i="6" s="1"/>
  <c r="D23" i="20"/>
  <c r="E23" i="20"/>
  <c r="AL29" i="20"/>
  <c r="AN29" i="20" s="1"/>
  <c r="AP29" i="20" s="1"/>
  <c r="AK29" i="20"/>
  <c r="AM29" i="20" s="1"/>
  <c r="AO29" i="20" s="1"/>
  <c r="AL28" i="20"/>
  <c r="AN28" i="20" s="1"/>
  <c r="AP28" i="20" s="1"/>
  <c r="AK28" i="20"/>
  <c r="AM28" i="20" s="1"/>
  <c r="AO28" i="20" s="1"/>
  <c r="AM22" i="20"/>
  <c r="AN22" i="20" s="1"/>
  <c r="AO22" i="20" s="1"/>
  <c r="V20" i="6" s="1"/>
  <c r="AK22" i="20"/>
  <c r="AM18" i="20"/>
  <c r="AN18" i="20" s="1"/>
  <c r="AO18" i="20" s="1"/>
  <c r="V16" i="6" s="1"/>
  <c r="AK18" i="20"/>
  <c r="AM17" i="20"/>
  <c r="AN17" i="20" s="1"/>
  <c r="AO17" i="20" s="1"/>
  <c r="V69" i="6" s="1"/>
  <c r="BK63" i="6" s="1"/>
  <c r="AK17" i="20"/>
  <c r="AM13" i="20"/>
  <c r="AN13" i="20" s="1"/>
  <c r="AO13" i="20" s="1"/>
  <c r="V29" i="6" s="1"/>
  <c r="BK37" i="6" s="1"/>
  <c r="AK13" i="20"/>
  <c r="AM12" i="20"/>
  <c r="AN12" i="20" s="1"/>
  <c r="AO12" i="20" s="1"/>
  <c r="V65" i="6" s="1"/>
  <c r="BK65" i="6" s="1"/>
  <c r="AK12" i="20"/>
  <c r="AM11" i="20"/>
  <c r="AN11" i="20" s="1"/>
  <c r="AO11" i="20" s="1"/>
  <c r="V57" i="6" s="1"/>
  <c r="AK11" i="20"/>
  <c r="AM10" i="20"/>
  <c r="AN10" i="20" s="1"/>
  <c r="AO10" i="20" s="1"/>
  <c r="V42" i="6" s="1"/>
  <c r="AK10" i="20"/>
  <c r="AM9" i="20"/>
  <c r="AN9" i="20" s="1"/>
  <c r="AO9" i="20" s="1"/>
  <c r="V21" i="6" s="1"/>
  <c r="AK9" i="20"/>
  <c r="AM8" i="20"/>
  <c r="AN8" i="20" s="1"/>
  <c r="AO8" i="20" s="1"/>
  <c r="V8" i="6" s="1"/>
  <c r="AK8" i="20"/>
  <c r="AM7" i="20"/>
  <c r="AN7" i="20" s="1"/>
  <c r="AO7" i="20" s="1"/>
  <c r="V7" i="6" s="1"/>
  <c r="BK9" i="6" s="1"/>
  <c r="AK7" i="20"/>
  <c r="E25" i="20"/>
  <c r="D25" i="20"/>
  <c r="E24" i="20"/>
  <c r="D24" i="20"/>
  <c r="D22" i="20"/>
  <c r="E22" i="20" s="1"/>
  <c r="B22" i="20"/>
  <c r="D9" i="20"/>
  <c r="E9" i="20" s="1"/>
  <c r="B9" i="20"/>
  <c r="D8" i="20"/>
  <c r="E8" i="20" s="1"/>
  <c r="B8" i="20"/>
  <c r="D7" i="20"/>
  <c r="E7" i="20" s="1"/>
  <c r="BK102" i="6" l="1"/>
  <c r="BK56" i="6"/>
  <c r="BK69" i="6"/>
  <c r="BK57" i="6"/>
  <c r="BK17" i="6"/>
  <c r="BO17" i="6" s="1"/>
  <c r="BK18" i="6"/>
  <c r="BO18" i="6" s="1"/>
  <c r="BK45" i="6"/>
  <c r="BK46" i="6"/>
  <c r="BK39" i="6"/>
  <c r="BK43" i="6"/>
  <c r="BK10" i="6"/>
  <c r="BK11" i="6"/>
  <c r="BK35" i="6"/>
  <c r="BO35" i="6" s="1"/>
  <c r="BK40" i="6"/>
  <c r="AT12" i="6"/>
  <c r="AT13" i="6"/>
  <c r="BK23" i="6"/>
  <c r="BK27" i="6"/>
  <c r="BK99" i="6"/>
  <c r="BK47" i="6"/>
  <c r="BK41" i="6"/>
  <c r="BK21" i="6"/>
  <c r="BK19" i="6"/>
  <c r="BK16" i="6"/>
  <c r="BK73" i="6"/>
  <c r="BK83" i="6"/>
  <c r="AT94" i="6"/>
  <c r="AT105" i="6"/>
  <c r="BK7" i="6"/>
  <c r="BO7" i="6" s="1"/>
  <c r="BK8" i="6"/>
  <c r="BK71" i="6"/>
  <c r="BK42" i="6"/>
  <c r="BK29" i="6"/>
  <c r="BK20" i="6"/>
  <c r="BO20" i="6" s="1"/>
  <c r="AT62" i="6"/>
  <c r="AT63" i="6"/>
  <c r="AT85" i="6"/>
  <c r="AT91" i="6"/>
  <c r="AT8" i="6"/>
  <c r="AT11" i="6"/>
  <c r="AT84" i="6"/>
  <c r="AT51" i="6"/>
  <c r="AT60" i="6"/>
  <c r="AT83" i="6"/>
  <c r="AT7" i="6"/>
  <c r="BH91" i="6"/>
  <c r="BH26" i="6"/>
  <c r="BH10" i="6"/>
  <c r="BH107" i="6"/>
  <c r="BO110" i="6"/>
  <c r="BO126" i="6"/>
  <c r="I126" i="6" s="1"/>
  <c r="BO102" i="6"/>
  <c r="BO108" i="6"/>
  <c r="BO122" i="6"/>
  <c r="BO103" i="6"/>
  <c r="BO100" i="6"/>
  <c r="BO105" i="6"/>
  <c r="BO115" i="6"/>
  <c r="BO120" i="6"/>
  <c r="BO125" i="6"/>
  <c r="BO127" i="6"/>
  <c r="I127" i="6" s="1"/>
  <c r="BO116" i="6"/>
  <c r="BO104" i="6"/>
  <c r="BO87" i="6"/>
  <c r="BO99" i="6"/>
  <c r="BO119" i="6"/>
  <c r="BO97" i="6"/>
  <c r="BO101" i="6"/>
  <c r="BO96" i="6"/>
  <c r="BO21" i="6"/>
  <c r="BO93" i="6"/>
  <c r="BO98" i="6"/>
  <c r="BO95" i="6"/>
  <c r="BO94" i="6"/>
  <c r="BO80" i="6"/>
  <c r="BO90" i="6"/>
  <c r="BO60" i="6"/>
  <c r="BO83" i="6"/>
  <c r="BO92" i="6"/>
  <c r="BO89" i="6"/>
  <c r="BO84" i="6"/>
  <c r="BO88" i="6"/>
  <c r="BO73" i="6"/>
  <c r="BO34" i="6"/>
  <c r="BO57" i="6"/>
  <c r="BO70" i="6"/>
  <c r="BO64" i="6"/>
  <c r="BO76" i="6"/>
  <c r="BO82" i="6"/>
  <c r="BO86" i="6"/>
  <c r="BO41" i="6"/>
  <c r="BO85" i="6"/>
  <c r="BO69" i="6"/>
  <c r="BO23" i="6"/>
  <c r="BO62" i="6"/>
  <c r="BO24" i="6"/>
  <c r="BO28" i="6"/>
  <c r="BO68" i="6"/>
  <c r="BO81" i="6"/>
  <c r="BO48" i="6"/>
  <c r="BO16" i="6"/>
  <c r="BO9" i="6"/>
  <c r="BO44" i="6"/>
  <c r="BO59" i="6"/>
  <c r="BO79" i="6"/>
  <c r="BO61" i="6"/>
  <c r="BO40" i="6"/>
  <c r="BO78" i="6"/>
  <c r="BO33" i="6"/>
  <c r="BO39" i="6"/>
  <c r="BO32" i="6"/>
  <c r="BO58" i="6"/>
  <c r="BO13" i="6"/>
  <c r="BO22" i="6"/>
  <c r="BO15" i="6"/>
  <c r="BO54" i="6"/>
  <c r="BO74" i="6"/>
  <c r="BO42" i="6"/>
  <c r="BO65" i="6"/>
  <c r="BO52" i="6"/>
  <c r="BO55" i="6"/>
  <c r="BO45" i="6"/>
  <c r="BO12" i="6"/>
  <c r="BO72" i="6"/>
  <c r="BO11" i="6"/>
  <c r="BO37" i="6"/>
  <c r="BO38" i="6"/>
  <c r="BO19" i="6"/>
  <c r="BO66" i="6"/>
  <c r="BO75" i="6"/>
  <c r="BO49" i="6"/>
  <c r="BO25" i="6"/>
  <c r="BO47" i="6"/>
  <c r="BO8" i="6"/>
  <c r="DJ8" i="18"/>
  <c r="DJ9" i="18"/>
  <c r="DJ10" i="18"/>
  <c r="DJ7" i="18"/>
  <c r="CV7" i="18"/>
  <c r="CV8" i="18"/>
  <c r="CV9" i="18"/>
  <c r="CV10" i="18"/>
  <c r="CV11" i="18"/>
  <c r="CV12" i="18"/>
  <c r="CH7" i="18"/>
  <c r="CH8" i="18"/>
  <c r="CH9" i="18"/>
  <c r="CH10" i="18"/>
  <c r="BT7" i="18"/>
  <c r="BT8" i="18"/>
  <c r="BT9" i="18"/>
  <c r="BT10" i="18"/>
  <c r="BT11" i="18"/>
  <c r="BF7" i="18"/>
  <c r="BF9" i="18"/>
  <c r="BF10" i="18"/>
  <c r="BF11" i="18"/>
  <c r="BF12" i="18"/>
  <c r="BF13" i="18"/>
  <c r="BF14" i="18"/>
  <c r="BF15" i="18"/>
  <c r="BF16" i="18"/>
  <c r="BF17" i="18"/>
  <c r="BF18" i="18"/>
  <c r="BF8" i="18"/>
  <c r="AD8" i="18"/>
  <c r="AD9" i="18"/>
  <c r="AD10" i="18"/>
  <c r="AD11" i="18"/>
  <c r="AD12" i="18"/>
  <c r="AD13" i="18"/>
  <c r="AD14" i="18"/>
  <c r="AD15" i="18"/>
  <c r="AD16" i="18"/>
  <c r="AD17" i="18"/>
  <c r="AD18" i="18"/>
  <c r="AD19" i="18"/>
  <c r="AD20" i="18"/>
  <c r="AD21" i="18"/>
  <c r="AD22" i="18"/>
  <c r="AD23" i="18"/>
  <c r="AD24" i="18"/>
  <c r="AD25" i="18"/>
  <c r="AD26" i="18"/>
  <c r="AD27" i="18"/>
  <c r="AK8" i="18"/>
  <c r="AK9" i="18"/>
  <c r="AK10" i="18"/>
  <c r="AK11" i="18"/>
  <c r="AK12" i="18"/>
  <c r="AK13" i="18"/>
  <c r="AK14" i="18"/>
  <c r="AK15" i="18"/>
  <c r="AK16" i="18"/>
  <c r="AK17" i="18"/>
  <c r="AK18" i="18"/>
  <c r="AK19" i="18"/>
  <c r="AK20" i="18"/>
  <c r="AK21" i="18"/>
  <c r="AK22" i="18"/>
  <c r="AK23" i="18"/>
  <c r="AK24" i="18"/>
  <c r="AK25" i="18"/>
  <c r="AK26" i="18"/>
  <c r="AK27" i="18"/>
  <c r="I40" i="6" l="1"/>
  <c r="I110" i="6"/>
  <c r="I47" i="6"/>
  <c r="I109" i="6"/>
  <c r="AR9" i="20"/>
  <c r="AR10" i="20"/>
  <c r="AR7" i="20"/>
  <c r="AR8" i="20"/>
  <c r="BO26" i="6"/>
  <c r="I97" i="6"/>
  <c r="I70" i="6"/>
  <c r="BO91" i="6"/>
  <c r="I89" i="6"/>
  <c r="BO107" i="6"/>
  <c r="I107" i="6" s="1"/>
  <c r="I124" i="6"/>
  <c r="I34" i="6"/>
  <c r="BO77" i="6"/>
  <c r="I45" i="6" s="1"/>
  <c r="BO36" i="6"/>
  <c r="I28" i="6" s="1"/>
  <c r="I18" i="6"/>
  <c r="I48" i="6"/>
  <c r="BO71" i="6"/>
  <c r="I71" i="6" s="1"/>
  <c r="BO53" i="6"/>
  <c r="I103" i="6" s="1"/>
  <c r="BO56" i="6"/>
  <c r="I57" i="6" s="1"/>
  <c r="I9" i="6"/>
  <c r="I100" i="6"/>
  <c r="I111" i="6"/>
  <c r="I123" i="6"/>
  <c r="BO67" i="6"/>
  <c r="I106" i="6" s="1"/>
  <c r="BO10" i="6"/>
  <c r="I11" i="6" s="1"/>
  <c r="BO46" i="6"/>
  <c r="I87" i="6"/>
  <c r="I112" i="6"/>
  <c r="I35" i="6"/>
  <c r="I94" i="6"/>
  <c r="I125" i="6"/>
  <c r="I84" i="6"/>
  <c r="BO63" i="6"/>
  <c r="I17" i="6" s="1"/>
  <c r="I52" i="6"/>
  <c r="BO31" i="6"/>
  <c r="I24" i="6" s="1"/>
  <c r="I80" i="6"/>
  <c r="BO43" i="6"/>
  <c r="I38" i="6" s="1"/>
  <c r="I116" i="6"/>
  <c r="I85" i="6"/>
  <c r="I46" i="6"/>
  <c r="I118" i="6"/>
  <c r="I22" i="6"/>
  <c r="I19" i="6"/>
  <c r="I117" i="6"/>
  <c r="I115" i="6"/>
  <c r="BO29" i="6"/>
  <c r="I37" i="6" s="1"/>
  <c r="I120" i="6"/>
  <c r="BO14" i="6"/>
  <c r="I65" i="6"/>
  <c r="BO51" i="6"/>
  <c r="I121" i="6"/>
  <c r="I39" i="6"/>
  <c r="I104" i="6"/>
  <c r="I122" i="6"/>
  <c r="BO27" i="6"/>
  <c r="I21" i="6" s="1"/>
  <c r="I113" i="6"/>
  <c r="I53" i="6"/>
  <c r="I83" i="6"/>
  <c r="BO50" i="6"/>
  <c r="I76" i="6" s="1"/>
  <c r="I119" i="6"/>
  <c r="I56" i="6"/>
  <c r="I98" i="6"/>
  <c r="BO30" i="6"/>
  <c r="I93" i="6"/>
  <c r="I13" i="6"/>
  <c r="I114" i="6"/>
  <c r="I29" i="6" l="1"/>
  <c r="I10" i="6"/>
  <c r="I67" i="6"/>
  <c r="I43" i="6"/>
  <c r="I44" i="6"/>
  <c r="I88" i="6"/>
  <c r="I41" i="6"/>
  <c r="I78" i="6"/>
  <c r="I63" i="6"/>
  <c r="I30" i="6"/>
  <c r="I27" i="6"/>
  <c r="I82" i="6"/>
  <c r="I73" i="6"/>
  <c r="I59" i="6"/>
  <c r="I64" i="6"/>
  <c r="I25" i="6"/>
  <c r="I54" i="6"/>
  <c r="I95" i="6"/>
  <c r="I92" i="6"/>
  <c r="I62" i="6"/>
  <c r="I58" i="6"/>
  <c r="I33" i="6"/>
  <c r="I72" i="6"/>
  <c r="I77" i="6"/>
  <c r="I23" i="6"/>
  <c r="I32" i="6"/>
  <c r="I60" i="6"/>
  <c r="I96" i="6"/>
  <c r="I108" i="6"/>
  <c r="I61" i="6"/>
  <c r="I49" i="6"/>
  <c r="I105" i="6"/>
  <c r="I66" i="6"/>
  <c r="I15" i="6"/>
  <c r="I42" i="6"/>
  <c r="I12" i="6"/>
  <c r="I102" i="6"/>
  <c r="I68" i="6"/>
  <c r="I69" i="6"/>
  <c r="I91" i="6"/>
  <c r="I8" i="6"/>
  <c r="I101" i="6"/>
  <c r="I74" i="6"/>
  <c r="I99" i="6"/>
  <c r="I16" i="6"/>
  <c r="I51" i="6"/>
  <c r="I55" i="6"/>
  <c r="I26" i="6"/>
  <c r="I36" i="6"/>
  <c r="I90" i="6"/>
  <c r="I79" i="6"/>
  <c r="I81" i="6"/>
  <c r="I7" i="6"/>
  <c r="I20" i="6"/>
  <c r="I86" i="6"/>
  <c r="I31" i="6"/>
  <c r="I75" i="6"/>
  <c r="I50" i="6"/>
  <c r="BE128" i="6"/>
  <c r="BE129" i="6"/>
  <c r="BE130" i="6"/>
  <c r="BE131" i="6"/>
  <c r="BE132" i="6"/>
  <c r="BE133" i="6"/>
  <c r="BE134" i="6"/>
  <c r="BE135" i="6"/>
  <c r="BE136" i="6"/>
  <c r="BE137" i="6"/>
  <c r="BE138" i="6"/>
  <c r="BE139" i="6"/>
  <c r="BE140" i="6"/>
  <c r="BE141" i="6"/>
  <c r="BE142" i="6"/>
  <c r="BE143" i="6"/>
  <c r="BE144" i="6"/>
  <c r="BE145" i="6"/>
  <c r="BE146" i="6"/>
  <c r="BE147" i="6"/>
  <c r="BE148" i="6"/>
  <c r="BE149" i="6"/>
  <c r="BE150" i="6"/>
  <c r="BE151" i="6"/>
  <c r="BE152" i="6"/>
  <c r="BE153" i="6"/>
  <c r="BE154" i="6"/>
  <c r="BE155" i="6"/>
  <c r="BE156" i="6"/>
  <c r="BE157" i="6"/>
  <c r="BE158" i="6"/>
  <c r="BE159" i="6"/>
  <c r="BE160" i="6"/>
  <c r="BE161" i="6"/>
  <c r="BE162" i="6"/>
  <c r="BE163" i="6"/>
  <c r="BE164" i="6"/>
  <c r="BE165" i="6"/>
  <c r="BE166" i="6"/>
  <c r="BE167" i="6"/>
  <c r="BE168" i="6"/>
  <c r="BE169" i="6"/>
  <c r="BE170" i="6"/>
  <c r="BD128" i="6"/>
  <c r="BD129" i="6"/>
  <c r="BD130" i="6"/>
  <c r="BD131" i="6"/>
  <c r="BD132" i="6"/>
  <c r="BD133" i="6"/>
  <c r="BD134" i="6"/>
  <c r="BD135" i="6"/>
  <c r="BD136" i="6"/>
  <c r="BD137" i="6"/>
  <c r="BD138" i="6"/>
  <c r="BD139" i="6"/>
  <c r="BD140" i="6"/>
  <c r="BD141" i="6"/>
  <c r="BD142" i="6"/>
  <c r="BD143" i="6"/>
  <c r="BD144" i="6"/>
  <c r="BD145" i="6"/>
  <c r="BD146" i="6"/>
  <c r="BD147" i="6"/>
  <c r="BD148" i="6"/>
  <c r="BD149" i="6"/>
  <c r="BD150" i="6"/>
  <c r="BD151" i="6"/>
  <c r="BD152" i="6"/>
  <c r="BD153" i="6"/>
  <c r="BD154" i="6"/>
  <c r="BD155" i="6"/>
  <c r="BD156" i="6"/>
  <c r="BD157" i="6"/>
  <c r="BD158" i="6"/>
  <c r="BD159" i="6"/>
  <c r="BD160" i="6"/>
  <c r="BD161" i="6"/>
  <c r="BD162" i="6"/>
  <c r="BD163" i="6"/>
  <c r="BD164" i="6"/>
  <c r="BD165" i="6"/>
  <c r="BD166" i="6"/>
  <c r="BD167" i="6"/>
  <c r="BD168" i="6"/>
  <c r="BD169" i="6"/>
  <c r="BD170" i="6"/>
  <c r="AZ128" i="6"/>
  <c r="AZ129" i="6"/>
  <c r="AZ130" i="6"/>
  <c r="AZ131" i="6"/>
  <c r="AZ132" i="6"/>
  <c r="AZ133" i="6"/>
  <c r="AZ134" i="6"/>
  <c r="AZ135" i="6"/>
  <c r="AZ136" i="6"/>
  <c r="AZ137" i="6"/>
  <c r="AZ138" i="6"/>
  <c r="AZ139" i="6"/>
  <c r="AZ140" i="6"/>
  <c r="AZ141" i="6"/>
  <c r="AZ142" i="6"/>
  <c r="AZ143" i="6"/>
  <c r="AZ144" i="6"/>
  <c r="AZ145" i="6"/>
  <c r="AZ146" i="6"/>
  <c r="AZ147" i="6"/>
  <c r="AZ148" i="6"/>
  <c r="AZ149" i="6"/>
  <c r="AZ150" i="6"/>
  <c r="AZ151" i="6"/>
  <c r="AZ152" i="6"/>
  <c r="AZ153" i="6"/>
  <c r="AZ154" i="6"/>
  <c r="AZ155" i="6"/>
  <c r="AZ156" i="6"/>
  <c r="AZ157" i="6"/>
  <c r="AZ158" i="6"/>
  <c r="AZ159" i="6"/>
  <c r="AZ160" i="6"/>
  <c r="AZ161" i="6"/>
  <c r="AZ162" i="6"/>
  <c r="AZ163" i="6"/>
  <c r="AZ164" i="6"/>
  <c r="AZ165" i="6"/>
  <c r="AZ166" i="6"/>
  <c r="AZ167" i="6"/>
  <c r="AZ168" i="6"/>
  <c r="AZ169" i="6"/>
  <c r="AZ170" i="6"/>
  <c r="N91" i="6"/>
  <c r="N49" i="6"/>
  <c r="N93" i="6"/>
  <c r="N92" i="6"/>
  <c r="N80" i="6"/>
  <c r="N29" i="6"/>
  <c r="N27" i="6"/>
  <c r="N31" i="6"/>
  <c r="N68" i="6"/>
  <c r="N65" i="6"/>
  <c r="N21" i="6"/>
  <c r="N102" i="6"/>
  <c r="N74" i="6"/>
  <c r="N44" i="6"/>
  <c r="N14" i="6"/>
  <c r="N75" i="6"/>
  <c r="N78" i="6"/>
  <c r="N114" i="6"/>
  <c r="AS114" i="6" s="1"/>
  <c r="N38" i="6"/>
  <c r="N51" i="6"/>
  <c r="N41" i="6"/>
  <c r="N94" i="6"/>
  <c r="N103" i="6"/>
  <c r="N79" i="6"/>
  <c r="N86" i="6"/>
  <c r="N53" i="6"/>
  <c r="N73" i="6"/>
  <c r="N62" i="6"/>
  <c r="N108" i="6"/>
  <c r="N98" i="6"/>
  <c r="N119" i="6"/>
  <c r="AS119" i="6" s="1"/>
  <c r="N120" i="6"/>
  <c r="AS120" i="6" s="1"/>
  <c r="N25" i="6"/>
  <c r="N87" i="6"/>
  <c r="N124" i="6"/>
  <c r="AS124" i="6" s="1"/>
  <c r="N101" i="6"/>
  <c r="N125" i="6"/>
  <c r="AS125" i="6" s="1"/>
  <c r="N117" i="6"/>
  <c r="AS117" i="6" s="1"/>
  <c r="N61" i="6"/>
  <c r="N58" i="6"/>
  <c r="N113" i="6"/>
  <c r="AS113" i="6" s="1"/>
  <c r="N63" i="6"/>
  <c r="N36" i="6"/>
  <c r="N15" i="6"/>
  <c r="N84" i="6"/>
  <c r="AS108" i="6" s="1"/>
  <c r="N112" i="6"/>
  <c r="AS112" i="6" s="1"/>
  <c r="N115" i="6"/>
  <c r="AS115" i="6" s="1"/>
  <c r="N37" i="6"/>
  <c r="N116" i="6"/>
  <c r="AS116" i="6" s="1"/>
  <c r="N126" i="6"/>
  <c r="AS126" i="6" s="1"/>
  <c r="N48" i="6"/>
  <c r="N60" i="6"/>
  <c r="N100" i="6"/>
  <c r="N127" i="6"/>
  <c r="AS127" i="6" s="1"/>
  <c r="N55" i="6"/>
  <c r="N111" i="6"/>
  <c r="AS111" i="6" s="1"/>
  <c r="N64" i="6"/>
  <c r="N97" i="6"/>
  <c r="N99" i="6"/>
  <c r="N70" i="6"/>
  <c r="N106" i="6"/>
  <c r="N107" i="6"/>
  <c r="N95" i="6"/>
  <c r="N88" i="6"/>
  <c r="N96" i="6"/>
  <c r="N34" i="6"/>
  <c r="N89" i="6"/>
  <c r="N30" i="6"/>
  <c r="N72" i="6"/>
  <c r="N57" i="6"/>
  <c r="N45" i="6"/>
  <c r="N24" i="6"/>
  <c r="N47" i="6"/>
  <c r="N40" i="6"/>
  <c r="N110" i="6"/>
  <c r="N128" i="6"/>
  <c r="N129" i="6"/>
  <c r="N130" i="6"/>
  <c r="N131" i="6"/>
  <c r="N132" i="6"/>
  <c r="N133" i="6"/>
  <c r="N134" i="6"/>
  <c r="N135" i="6"/>
  <c r="N136" i="6"/>
  <c r="N137" i="6"/>
  <c r="N138" i="6"/>
  <c r="N139" i="6"/>
  <c r="N140" i="6"/>
  <c r="N141" i="6"/>
  <c r="N142" i="6"/>
  <c r="N143" i="6"/>
  <c r="N144" i="6"/>
  <c r="N145" i="6"/>
  <c r="N146" i="6"/>
  <c r="AS146" i="6" s="1"/>
  <c r="N147" i="6"/>
  <c r="AS147" i="6" s="1"/>
  <c r="N148" i="6"/>
  <c r="AS148" i="6" s="1"/>
  <c r="N149" i="6"/>
  <c r="AS149" i="6" s="1"/>
  <c r="N150" i="6"/>
  <c r="AS150" i="6" s="1"/>
  <c r="N151" i="6"/>
  <c r="AS151" i="6" s="1"/>
  <c r="N152" i="6"/>
  <c r="AS152" i="6" s="1"/>
  <c r="N153" i="6"/>
  <c r="AS153" i="6" s="1"/>
  <c r="N154" i="6"/>
  <c r="AS154" i="6" s="1"/>
  <c r="N155" i="6"/>
  <c r="AS155" i="6" s="1"/>
  <c r="N156" i="6"/>
  <c r="AS156" i="6" s="1"/>
  <c r="N157" i="6"/>
  <c r="AS157" i="6" s="1"/>
  <c r="N158" i="6"/>
  <c r="AS158" i="6" s="1"/>
  <c r="N159" i="6"/>
  <c r="AS159" i="6" s="1"/>
  <c r="N160" i="6"/>
  <c r="AS160" i="6" s="1"/>
  <c r="N161" i="6"/>
  <c r="AS161" i="6" s="1"/>
  <c r="N162" i="6"/>
  <c r="AS162" i="6" s="1"/>
  <c r="N163" i="6"/>
  <c r="AS163" i="6" s="1"/>
  <c r="N164" i="6"/>
  <c r="AS164" i="6" s="1"/>
  <c r="N165" i="6"/>
  <c r="AS165" i="6" s="1"/>
  <c r="N166" i="6"/>
  <c r="AS166" i="6" s="1"/>
  <c r="N167" i="6"/>
  <c r="AS167" i="6" s="1"/>
  <c r="N168" i="6"/>
  <c r="AS168" i="6" s="1"/>
  <c r="N169" i="6"/>
  <c r="AS169" i="6" s="1"/>
  <c r="N170" i="6"/>
  <c r="AS170" i="6" s="1"/>
  <c r="AS110" i="6" l="1"/>
  <c r="AS101" i="6"/>
  <c r="AS106" i="6"/>
  <c r="AS100" i="6"/>
  <c r="AS99" i="6"/>
  <c r="AS92" i="6"/>
  <c r="AS96" i="6"/>
  <c r="AS97" i="6"/>
  <c r="AS53" i="6"/>
  <c r="AS78" i="6"/>
  <c r="AS80" i="6"/>
  <c r="AS87" i="6"/>
  <c r="AR145" i="6"/>
  <c r="AS145" i="6"/>
  <c r="AR141" i="6"/>
  <c r="AS141" i="6"/>
  <c r="AR137" i="6"/>
  <c r="AS137" i="6"/>
  <c r="AR133" i="6"/>
  <c r="AS133" i="6"/>
  <c r="AR129" i="6"/>
  <c r="AS129" i="6"/>
  <c r="AR144" i="6"/>
  <c r="AS144" i="6"/>
  <c r="AR140" i="6"/>
  <c r="AS140" i="6"/>
  <c r="AR136" i="6"/>
  <c r="AS136" i="6"/>
  <c r="AR132" i="6"/>
  <c r="AS132" i="6"/>
  <c r="AR128" i="6"/>
  <c r="AS128" i="6"/>
  <c r="AR143" i="6"/>
  <c r="AS143" i="6"/>
  <c r="AR139" i="6"/>
  <c r="AS139" i="6"/>
  <c r="AR135" i="6"/>
  <c r="AS135" i="6"/>
  <c r="AR131" i="6"/>
  <c r="AS131" i="6"/>
  <c r="AR142" i="6"/>
  <c r="AS142" i="6"/>
  <c r="AR138" i="6"/>
  <c r="AS138" i="6"/>
  <c r="AR134" i="6"/>
  <c r="AS134" i="6"/>
  <c r="AR130" i="6"/>
  <c r="AS130" i="6"/>
  <c r="AP122" i="6"/>
  <c r="AP107" i="6"/>
  <c r="AP109" i="6"/>
  <c r="AO124" i="6"/>
  <c r="AQ139" i="6"/>
  <c r="AQ127" i="6"/>
  <c r="AQ111" i="6"/>
  <c r="AQ99" i="6"/>
  <c r="AQ87" i="6"/>
  <c r="AR166" i="6"/>
  <c r="AR150" i="6"/>
  <c r="AQ142" i="6"/>
  <c r="AQ126" i="6"/>
  <c r="AQ114" i="6"/>
  <c r="AQ102" i="6"/>
  <c r="AQ90" i="6"/>
  <c r="AR169" i="6"/>
  <c r="AR153" i="6"/>
  <c r="AQ143" i="6"/>
  <c r="AQ131" i="6"/>
  <c r="AQ119" i="6"/>
  <c r="AQ115" i="6"/>
  <c r="AQ103" i="6"/>
  <c r="AQ91" i="6"/>
  <c r="AQ83" i="6"/>
  <c r="AR162" i="6"/>
  <c r="AR154" i="6"/>
  <c r="AR146" i="6"/>
  <c r="AQ138" i="6"/>
  <c r="AQ130" i="6"/>
  <c r="AQ122" i="6"/>
  <c r="AQ110" i="6"/>
  <c r="AQ98" i="6"/>
  <c r="AQ94" i="6"/>
  <c r="AQ82" i="6"/>
  <c r="AR165" i="6"/>
  <c r="AR157" i="6"/>
  <c r="AQ137" i="6"/>
  <c r="AQ133" i="6"/>
  <c r="AQ125" i="6"/>
  <c r="AQ117" i="6"/>
  <c r="AQ113" i="6"/>
  <c r="AQ105" i="6"/>
  <c r="AQ97" i="6"/>
  <c r="AQ89" i="6"/>
  <c r="AQ81" i="6"/>
  <c r="AR168" i="6"/>
  <c r="AR160" i="6"/>
  <c r="AR152" i="6"/>
  <c r="AR148" i="6"/>
  <c r="AQ135" i="6"/>
  <c r="AQ123" i="6"/>
  <c r="AQ107" i="6"/>
  <c r="AQ95" i="6"/>
  <c r="AR170" i="6"/>
  <c r="AR158" i="6"/>
  <c r="AQ134" i="6"/>
  <c r="AQ118" i="6"/>
  <c r="AQ106" i="6"/>
  <c r="AR161" i="6"/>
  <c r="AR149" i="6"/>
  <c r="AQ145" i="6"/>
  <c r="AQ141" i="6"/>
  <c r="AQ129" i="6"/>
  <c r="AQ121" i="6"/>
  <c r="AQ109" i="6"/>
  <c r="AQ101" i="6"/>
  <c r="AR164" i="6"/>
  <c r="AR156" i="6"/>
  <c r="AQ144" i="6"/>
  <c r="AQ140" i="6"/>
  <c r="AQ136" i="6"/>
  <c r="AQ132" i="6"/>
  <c r="AQ128" i="6"/>
  <c r="AQ124" i="6"/>
  <c r="AQ120" i="6"/>
  <c r="AQ116" i="6"/>
  <c r="AQ112" i="6"/>
  <c r="AQ108" i="6"/>
  <c r="AQ104" i="6"/>
  <c r="AQ100" i="6"/>
  <c r="AQ96" i="6"/>
  <c r="AQ88" i="6"/>
  <c r="AQ84" i="6"/>
  <c r="AR167" i="6"/>
  <c r="AR163" i="6"/>
  <c r="AR159" i="6"/>
  <c r="AR155" i="6"/>
  <c r="AR151" i="6"/>
  <c r="AR147" i="6"/>
  <c r="AQ67" i="6"/>
  <c r="AQ51" i="6"/>
  <c r="AQ73" i="6"/>
  <c r="AQ68" i="6"/>
  <c r="AQ52" i="6"/>
  <c r="AQ71" i="6"/>
  <c r="AQ65" i="6"/>
  <c r="AQ76" i="6"/>
  <c r="AQ50" i="6"/>
  <c r="AQ59" i="6"/>
  <c r="AQ53" i="6"/>
  <c r="AQ36" i="6"/>
  <c r="AQ61" i="6"/>
  <c r="AQ40" i="6"/>
  <c r="AQ75" i="6"/>
  <c r="AQ49" i="6"/>
  <c r="AQ48" i="6"/>
  <c r="AQ42" i="6"/>
  <c r="AQ60" i="6"/>
  <c r="AQ46" i="6"/>
  <c r="AP164" i="6"/>
  <c r="AO160" i="6"/>
  <c r="AP156" i="6"/>
  <c r="AO152" i="6"/>
  <c r="AO148" i="6"/>
  <c r="AP140" i="6"/>
  <c r="AO132" i="6"/>
  <c r="AO111" i="6"/>
  <c r="AO135" i="6"/>
  <c r="G135" i="6" s="1"/>
  <c r="AP168" i="6"/>
  <c r="AO168" i="6"/>
  <c r="G168" i="6" s="1"/>
  <c r="AP160" i="6"/>
  <c r="AP152" i="6"/>
  <c r="AO144" i="6"/>
  <c r="AP163" i="6"/>
  <c r="AO163" i="6"/>
  <c r="AP155" i="6"/>
  <c r="AO155" i="6"/>
  <c r="AO147" i="6"/>
  <c r="G147" i="6" s="1"/>
  <c r="AP139" i="6"/>
  <c r="AO139" i="6"/>
  <c r="G139" i="6" s="1"/>
  <c r="AP135" i="6"/>
  <c r="AO167" i="6"/>
  <c r="G167" i="6" s="1"/>
  <c r="AO159" i="6"/>
  <c r="AO151" i="6"/>
  <c r="G151" i="6" s="1"/>
  <c r="AP147" i="6"/>
  <c r="AP136" i="6"/>
  <c r="AO136" i="6"/>
  <c r="AP128" i="6"/>
  <c r="AO128" i="6"/>
  <c r="AO164" i="6"/>
  <c r="AO156" i="6"/>
  <c r="G156" i="6" s="1"/>
  <c r="AP148" i="6"/>
  <c r="AP167" i="6"/>
  <c r="AP159" i="6"/>
  <c r="AP151" i="6"/>
  <c r="AP143" i="6"/>
  <c r="AO143" i="6"/>
  <c r="AP131" i="6"/>
  <c r="AO131" i="6"/>
  <c r="AP111" i="6"/>
  <c r="AP170" i="6"/>
  <c r="AO170" i="6"/>
  <c r="G170" i="6" s="1"/>
  <c r="AP166" i="6"/>
  <c r="AP162" i="6"/>
  <c r="AO162" i="6"/>
  <c r="AP158" i="6"/>
  <c r="AP154" i="6"/>
  <c r="AO154" i="6"/>
  <c r="G154" i="6" s="1"/>
  <c r="AP150" i="6"/>
  <c r="AP146" i="6"/>
  <c r="AO146" i="6"/>
  <c r="AP142" i="6"/>
  <c r="AO142" i="6"/>
  <c r="AO138" i="6"/>
  <c r="G138" i="6" s="1"/>
  <c r="AP138" i="6"/>
  <c r="AP134" i="6"/>
  <c r="AO134" i="6"/>
  <c r="AP130" i="6"/>
  <c r="AO130" i="6"/>
  <c r="AO165" i="6"/>
  <c r="G165" i="6" s="1"/>
  <c r="AO157" i="6"/>
  <c r="AO149" i="6"/>
  <c r="G149" i="6" s="1"/>
  <c r="AO145" i="6"/>
  <c r="AP141" i="6"/>
  <c r="AO137" i="6"/>
  <c r="AO129" i="6"/>
  <c r="AO140" i="6"/>
  <c r="G140" i="6" s="1"/>
  <c r="AP132" i="6"/>
  <c r="AO169" i="6"/>
  <c r="AP169" i="6"/>
  <c r="AP165" i="6"/>
  <c r="AO161" i="6"/>
  <c r="G161" i="6" s="1"/>
  <c r="AP161" i="6"/>
  <c r="AP157" i="6"/>
  <c r="AO153" i="6"/>
  <c r="AP153" i="6"/>
  <c r="AP149" i="6"/>
  <c r="AP145" i="6"/>
  <c r="AO141" i="6"/>
  <c r="AP137" i="6"/>
  <c r="AP133" i="6"/>
  <c r="AO133" i="6"/>
  <c r="G133" i="6" s="1"/>
  <c r="AP129" i="6"/>
  <c r="AP144" i="6"/>
  <c r="AO166" i="6"/>
  <c r="G166" i="6" s="1"/>
  <c r="AO158" i="6"/>
  <c r="G158" i="6" s="1"/>
  <c r="AO150" i="6"/>
  <c r="G150" i="6" s="1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DR12" i="18"/>
  <c r="DT12" i="18" s="1"/>
  <c r="DV12" i="18" s="1"/>
  <c r="DQ12" i="18"/>
  <c r="DS12" i="18" s="1"/>
  <c r="DU12" i="18" s="1"/>
  <c r="DR11" i="18"/>
  <c r="DT11" i="18" s="1"/>
  <c r="DV11" i="18" s="1"/>
  <c r="DQ11" i="18"/>
  <c r="DS11" i="18" s="1"/>
  <c r="DU11" i="18" s="1"/>
  <c r="DS10" i="18"/>
  <c r="DT10" i="18" s="1"/>
  <c r="DU10" i="18" s="1"/>
  <c r="AD21" i="6" s="1"/>
  <c r="AY21" i="6" s="1"/>
  <c r="DQ10" i="18"/>
  <c r="DS9" i="18"/>
  <c r="DT9" i="18" s="1"/>
  <c r="DQ9" i="18"/>
  <c r="DS8" i="18"/>
  <c r="DT8" i="18" s="1"/>
  <c r="DQ8" i="18"/>
  <c r="DS7" i="18"/>
  <c r="DT7" i="18" s="1"/>
  <c r="DQ7" i="18"/>
  <c r="DD14" i="18"/>
  <c r="DF14" i="18" s="1"/>
  <c r="DH14" i="18" s="1"/>
  <c r="DC14" i="18"/>
  <c r="DE14" i="18" s="1"/>
  <c r="DG14" i="18" s="1"/>
  <c r="DD13" i="18"/>
  <c r="DF13" i="18" s="1"/>
  <c r="DH13" i="18" s="1"/>
  <c r="DC13" i="18"/>
  <c r="DE13" i="18" s="1"/>
  <c r="DG13" i="18" s="1"/>
  <c r="DE12" i="18"/>
  <c r="DF12" i="18" s="1"/>
  <c r="DC12" i="18"/>
  <c r="DE11" i="18"/>
  <c r="DF11" i="18" s="1"/>
  <c r="DC11" i="18"/>
  <c r="DE10" i="18"/>
  <c r="DF10" i="18" s="1"/>
  <c r="DC10" i="18"/>
  <c r="DE9" i="18"/>
  <c r="DF9" i="18" s="1"/>
  <c r="DC9" i="18"/>
  <c r="DE8" i="18"/>
  <c r="DF8" i="18" s="1"/>
  <c r="DG8" i="18" s="1"/>
  <c r="Z13" i="6" s="1"/>
  <c r="AX13" i="6" s="1"/>
  <c r="DC8" i="18"/>
  <c r="DE7" i="18"/>
  <c r="DF7" i="18" s="1"/>
  <c r="DG7" i="18" s="1"/>
  <c r="Z68" i="6" s="1"/>
  <c r="AX68" i="6" s="1"/>
  <c r="DC7" i="18"/>
  <c r="CP12" i="18"/>
  <c r="CR12" i="18" s="1"/>
  <c r="CT12" i="18" s="1"/>
  <c r="CO12" i="18"/>
  <c r="CQ12" i="18" s="1"/>
  <c r="CS12" i="18" s="1"/>
  <c r="CP11" i="18"/>
  <c r="CR11" i="18" s="1"/>
  <c r="CT11" i="18" s="1"/>
  <c r="CO11" i="18"/>
  <c r="CQ11" i="18" s="1"/>
  <c r="CS11" i="18" s="1"/>
  <c r="CQ10" i="18"/>
  <c r="CR10" i="18" s="1"/>
  <c r="CO10" i="18"/>
  <c r="CQ9" i="18"/>
  <c r="CR9" i="18" s="1"/>
  <c r="CO9" i="18"/>
  <c r="CQ8" i="18"/>
  <c r="CR8" i="18" s="1"/>
  <c r="CO8" i="18"/>
  <c r="CQ7" i="18"/>
  <c r="CR7" i="18" s="1"/>
  <c r="CB14" i="18"/>
  <c r="CD14" i="18" s="1"/>
  <c r="CF14" i="18" s="1"/>
  <c r="CA14" i="18"/>
  <c r="CC14" i="18" s="1"/>
  <c r="CE14" i="18" s="1"/>
  <c r="CB13" i="18"/>
  <c r="CD13" i="18" s="1"/>
  <c r="CF13" i="18" s="1"/>
  <c r="CA13" i="18"/>
  <c r="CC13" i="18" s="1"/>
  <c r="CE13" i="18" s="1"/>
  <c r="CB12" i="18"/>
  <c r="CD12" i="18" s="1"/>
  <c r="CF12" i="18" s="1"/>
  <c r="CA12" i="18"/>
  <c r="CC12" i="18" s="1"/>
  <c r="CE12" i="18" s="1"/>
  <c r="CC11" i="18"/>
  <c r="CD11" i="18" s="1"/>
  <c r="CE11" i="18" s="1"/>
  <c r="U18" i="6" s="1"/>
  <c r="AV18" i="6" s="1"/>
  <c r="CC10" i="18"/>
  <c r="CD10" i="18" s="1"/>
  <c r="CE10" i="18" s="1"/>
  <c r="U33" i="6" s="1"/>
  <c r="CC9" i="18"/>
  <c r="CD9" i="18" s="1"/>
  <c r="CE9" i="18" s="1"/>
  <c r="U25" i="6" s="1"/>
  <c r="AV25" i="6" s="1"/>
  <c r="CC8" i="18"/>
  <c r="CD8" i="18" s="1"/>
  <c r="CE8" i="18" s="1"/>
  <c r="U27" i="6" s="1"/>
  <c r="CC7" i="18"/>
  <c r="CD7" i="18" s="1"/>
  <c r="CE7" i="18" s="1"/>
  <c r="U51" i="6" s="1"/>
  <c r="BN22" i="18"/>
  <c r="BP22" i="18" s="1"/>
  <c r="BR22" i="18" s="1"/>
  <c r="BM22" i="18"/>
  <c r="BO22" i="18" s="1"/>
  <c r="BQ22" i="18" s="1"/>
  <c r="BN21" i="18"/>
  <c r="BP21" i="18" s="1"/>
  <c r="BR21" i="18" s="1"/>
  <c r="BM21" i="18"/>
  <c r="BO21" i="18" s="1"/>
  <c r="BQ21" i="18" s="1"/>
  <c r="BN20" i="18"/>
  <c r="BP20" i="18" s="1"/>
  <c r="BR20" i="18" s="1"/>
  <c r="BM20" i="18"/>
  <c r="BO20" i="18" s="1"/>
  <c r="BQ20" i="18" s="1"/>
  <c r="BO18" i="18"/>
  <c r="BP18" i="18" s="1"/>
  <c r="BQ18" i="18" s="1"/>
  <c r="R22" i="6" s="1"/>
  <c r="AU16" i="6" s="1"/>
  <c r="BO17" i="18"/>
  <c r="BP17" i="18" s="1"/>
  <c r="BQ17" i="18" s="1"/>
  <c r="R28" i="6" s="1"/>
  <c r="BO16" i="18"/>
  <c r="BP16" i="18" s="1"/>
  <c r="BQ16" i="18" s="1"/>
  <c r="R108" i="6" s="1"/>
  <c r="BO15" i="18"/>
  <c r="BP15" i="18" s="1"/>
  <c r="BQ15" i="18" s="1"/>
  <c r="R32" i="6" s="1"/>
  <c r="AU32" i="6" s="1"/>
  <c r="BO14" i="18"/>
  <c r="BP14" i="18" s="1"/>
  <c r="BQ14" i="18" s="1"/>
  <c r="R14" i="6" s="1"/>
  <c r="BO13" i="18"/>
  <c r="BP13" i="18" s="1"/>
  <c r="BQ13" i="18" s="1"/>
  <c r="R27" i="6" s="1"/>
  <c r="BO12" i="18"/>
  <c r="BP12" i="18" s="1"/>
  <c r="BQ12" i="18" s="1"/>
  <c r="R7" i="6" s="1"/>
  <c r="BO11" i="18"/>
  <c r="BP11" i="18" s="1"/>
  <c r="BQ11" i="18" s="1"/>
  <c r="R12" i="6" s="1"/>
  <c r="AU12" i="6" s="1"/>
  <c r="BO10" i="18"/>
  <c r="BP10" i="18" s="1"/>
  <c r="BQ10" i="18" s="1"/>
  <c r="R8" i="6" s="1"/>
  <c r="BO9" i="18"/>
  <c r="BP9" i="18" s="1"/>
  <c r="BQ9" i="18" s="1"/>
  <c r="R9" i="6" s="1"/>
  <c r="BO8" i="18"/>
  <c r="BP8" i="18" s="1"/>
  <c r="BQ8" i="18" s="1"/>
  <c r="R24" i="6" s="1"/>
  <c r="AU31" i="6" s="1"/>
  <c r="BO7" i="18"/>
  <c r="BP7" i="18" s="1"/>
  <c r="BQ7" i="18" s="1"/>
  <c r="R30" i="6" s="1"/>
  <c r="AL30" i="18"/>
  <c r="AN30" i="18" s="1"/>
  <c r="AP30" i="18" s="1"/>
  <c r="AK30" i="18"/>
  <c r="AM30" i="18" s="1"/>
  <c r="AO30" i="18" s="1"/>
  <c r="AL29" i="18"/>
  <c r="AN29" i="18" s="1"/>
  <c r="AP29" i="18" s="1"/>
  <c r="AK29" i="18"/>
  <c r="AM29" i="18" s="1"/>
  <c r="AO29" i="18" s="1"/>
  <c r="AL28" i="18"/>
  <c r="AN28" i="18" s="1"/>
  <c r="AP28" i="18" s="1"/>
  <c r="AK28" i="18"/>
  <c r="AM28" i="18" s="1"/>
  <c r="AO28" i="18" s="1"/>
  <c r="N123" i="6"/>
  <c r="N56" i="6"/>
  <c r="N90" i="6"/>
  <c r="N85" i="6"/>
  <c r="N28" i="6"/>
  <c r="N104" i="6"/>
  <c r="AS104" i="6" s="1"/>
  <c r="AM27" i="18"/>
  <c r="AN27" i="18" s="1"/>
  <c r="AM26" i="18"/>
  <c r="AN26" i="18" s="1"/>
  <c r="AM25" i="18"/>
  <c r="AN25" i="18" s="1"/>
  <c r="AM24" i="18"/>
  <c r="AN24" i="18" s="1"/>
  <c r="AM23" i="18"/>
  <c r="AN23" i="18" s="1"/>
  <c r="AM22" i="18"/>
  <c r="AN22" i="18" s="1"/>
  <c r="AM21" i="18"/>
  <c r="AN21" i="18" s="1"/>
  <c r="AM20" i="18"/>
  <c r="AN20" i="18" s="1"/>
  <c r="AM19" i="18"/>
  <c r="AN19" i="18" s="1"/>
  <c r="AM18" i="18"/>
  <c r="AN18" i="18" s="1"/>
  <c r="AM17" i="18"/>
  <c r="AN17" i="18" s="1"/>
  <c r="AM16" i="18"/>
  <c r="AN16" i="18" s="1"/>
  <c r="AM15" i="18"/>
  <c r="AN15" i="18" s="1"/>
  <c r="AM14" i="18"/>
  <c r="AN14" i="18" s="1"/>
  <c r="AM13" i="18"/>
  <c r="AN13" i="18" s="1"/>
  <c r="AM12" i="18"/>
  <c r="AN12" i="18" s="1"/>
  <c r="AM11" i="18"/>
  <c r="AN11" i="18" s="1"/>
  <c r="AM10" i="18"/>
  <c r="AN10" i="18" s="1"/>
  <c r="AM9" i="18"/>
  <c r="AN9" i="18" s="1"/>
  <c r="AM8" i="18"/>
  <c r="AN8" i="18" s="1"/>
  <c r="AM7" i="18"/>
  <c r="AN7" i="18" s="1"/>
  <c r="AU22" i="6" l="1"/>
  <c r="AU97" i="6"/>
  <c r="AU108" i="6"/>
  <c r="AU43" i="6"/>
  <c r="AU27" i="6"/>
  <c r="AV48" i="6"/>
  <c r="AV33" i="6"/>
  <c r="AV75" i="6"/>
  <c r="AV51" i="6"/>
  <c r="AU36" i="6"/>
  <c r="AU30" i="6"/>
  <c r="G169" i="6"/>
  <c r="G137" i="6"/>
  <c r="G157" i="6"/>
  <c r="G134" i="6"/>
  <c r="G142" i="6"/>
  <c r="G162" i="6"/>
  <c r="G143" i="6"/>
  <c r="G128" i="6"/>
  <c r="G155" i="6"/>
  <c r="G144" i="6"/>
  <c r="G160" i="6"/>
  <c r="G148" i="6"/>
  <c r="G141" i="6"/>
  <c r="G153" i="6"/>
  <c r="G145" i="6"/>
  <c r="G130" i="6"/>
  <c r="G146" i="6"/>
  <c r="G131" i="6"/>
  <c r="G136" i="6"/>
  <c r="G159" i="6"/>
  <c r="G163" i="6"/>
  <c r="G152" i="6"/>
  <c r="G129" i="6"/>
  <c r="G164" i="6"/>
  <c r="G132" i="6"/>
  <c r="AX58" i="6"/>
  <c r="AX59" i="6"/>
  <c r="AV43" i="6"/>
  <c r="AV23" i="6"/>
  <c r="AY39" i="6"/>
  <c r="AY41" i="6"/>
  <c r="AS79" i="6"/>
  <c r="AS93" i="6"/>
  <c r="AU24" i="6"/>
  <c r="AU26" i="6"/>
  <c r="AV27" i="6"/>
  <c r="AV20" i="6"/>
  <c r="AV21" i="6"/>
  <c r="AV17" i="6"/>
  <c r="AU91" i="6"/>
  <c r="AU94" i="6"/>
  <c r="AU7" i="6"/>
  <c r="AX11" i="6"/>
  <c r="AX12" i="6"/>
  <c r="AS90" i="6"/>
  <c r="BB90" i="6" s="1"/>
  <c r="AU11" i="6"/>
  <c r="AU81" i="6"/>
  <c r="AU61" i="6"/>
  <c r="AY24" i="6"/>
  <c r="AY29" i="6"/>
  <c r="AU9" i="6"/>
  <c r="AU8" i="6"/>
  <c r="AU33" i="6"/>
  <c r="AU18" i="6"/>
  <c r="AU42" i="6"/>
  <c r="AU23" i="6"/>
  <c r="AU20" i="6"/>
  <c r="AU15" i="6"/>
  <c r="AU76" i="6"/>
  <c r="AU28" i="6"/>
  <c r="AU14" i="6"/>
  <c r="AU10" i="6"/>
  <c r="AU38" i="6"/>
  <c r="AU19" i="6"/>
  <c r="AX41" i="6"/>
  <c r="AX46" i="6"/>
  <c r="AU87" i="6"/>
  <c r="AU34" i="6"/>
  <c r="AX8" i="6"/>
  <c r="AY34" i="6"/>
  <c r="AY27" i="6"/>
  <c r="AX10" i="6"/>
  <c r="AX42" i="6"/>
  <c r="N121" i="6"/>
  <c r="J121" i="6" s="1"/>
  <c r="AO9" i="18"/>
  <c r="N20" i="6" s="1"/>
  <c r="N10" i="6"/>
  <c r="AO13" i="18"/>
  <c r="N7" i="6" s="1"/>
  <c r="N46" i="6"/>
  <c r="AO17" i="18"/>
  <c r="N43" i="6" s="1"/>
  <c r="N39" i="6"/>
  <c r="AO21" i="18"/>
  <c r="N32" i="6" s="1"/>
  <c r="N77" i="6"/>
  <c r="AO25" i="18"/>
  <c r="N76" i="6" s="1"/>
  <c r="N50" i="6"/>
  <c r="AO10" i="18"/>
  <c r="N9" i="6" s="1"/>
  <c r="N52" i="6"/>
  <c r="AO14" i="18"/>
  <c r="N8" i="6" s="1"/>
  <c r="AO18" i="18"/>
  <c r="N82" i="6" s="1"/>
  <c r="AS82" i="6" s="1"/>
  <c r="N22" i="6"/>
  <c r="AO22" i="18"/>
  <c r="N109" i="6" s="1"/>
  <c r="AS98" i="6" s="1"/>
  <c r="N69" i="6"/>
  <c r="AO26" i="18"/>
  <c r="N13" i="6" s="1"/>
  <c r="N19" i="6"/>
  <c r="AO7" i="18"/>
  <c r="N26" i="6" s="1"/>
  <c r="N83" i="6"/>
  <c r="AO11" i="18"/>
  <c r="N23" i="6" s="1"/>
  <c r="N35" i="6"/>
  <c r="AO15" i="18"/>
  <c r="N59" i="6" s="1"/>
  <c r="N71" i="6"/>
  <c r="AO19" i="18"/>
  <c r="N33" i="6" s="1"/>
  <c r="N118" i="6"/>
  <c r="AS118" i="6" s="1"/>
  <c r="AO23" i="18"/>
  <c r="N18" i="6" s="1"/>
  <c r="AS73" i="6" s="1"/>
  <c r="BA73" i="6" s="1"/>
  <c r="N122" i="6"/>
  <c r="J122" i="6" s="1"/>
  <c r="AO27" i="18"/>
  <c r="N67" i="6" s="1"/>
  <c r="AO8" i="18"/>
  <c r="N11" i="6" s="1"/>
  <c r="N81" i="6"/>
  <c r="AO12" i="18"/>
  <c r="N17" i="6" s="1"/>
  <c r="AS20" i="6" s="1"/>
  <c r="N42" i="6"/>
  <c r="AO16" i="18"/>
  <c r="N12" i="6" s="1"/>
  <c r="N66" i="6"/>
  <c r="AS103" i="6" s="1"/>
  <c r="AO20" i="18"/>
  <c r="N16" i="6" s="1"/>
  <c r="N105" i="6"/>
  <c r="AO24" i="18"/>
  <c r="N54" i="6" s="1"/>
  <c r="AS54" i="6" s="1"/>
  <c r="BB163" i="6"/>
  <c r="BC163" i="6"/>
  <c r="BA162" i="6"/>
  <c r="H162" i="6" s="1"/>
  <c r="BC162" i="6"/>
  <c r="BB162" i="6"/>
  <c r="BC151" i="6"/>
  <c r="BB151" i="6"/>
  <c r="BC167" i="6"/>
  <c r="BB167" i="6"/>
  <c r="BA156" i="6"/>
  <c r="H156" i="6" s="1"/>
  <c r="BB156" i="6"/>
  <c r="BC156" i="6"/>
  <c r="BC149" i="6"/>
  <c r="BB149" i="6"/>
  <c r="BA152" i="6"/>
  <c r="H152" i="6" s="1"/>
  <c r="BB152" i="6"/>
  <c r="BC152" i="6"/>
  <c r="BC157" i="6"/>
  <c r="BB157" i="6"/>
  <c r="BA169" i="6"/>
  <c r="H169" i="6" s="1"/>
  <c r="BC169" i="6"/>
  <c r="BB169" i="6"/>
  <c r="BB148" i="6"/>
  <c r="BC148" i="6"/>
  <c r="BA166" i="6"/>
  <c r="H166" i="6" s="1"/>
  <c r="BC166" i="6"/>
  <c r="BB166" i="6"/>
  <c r="BA155" i="6"/>
  <c r="H155" i="6" s="1"/>
  <c r="BB155" i="6"/>
  <c r="BC155" i="6"/>
  <c r="BA164" i="6"/>
  <c r="H164" i="6" s="1"/>
  <c r="BB164" i="6"/>
  <c r="BC164" i="6"/>
  <c r="BA161" i="6"/>
  <c r="H161" i="6" s="1"/>
  <c r="BC161" i="6"/>
  <c r="BB161" i="6"/>
  <c r="BC158" i="6"/>
  <c r="BB158" i="6"/>
  <c r="BA160" i="6"/>
  <c r="H160" i="6" s="1"/>
  <c r="BB160" i="6"/>
  <c r="BC160" i="6"/>
  <c r="BA165" i="6"/>
  <c r="H165" i="6" s="1"/>
  <c r="BC165" i="6"/>
  <c r="BB165" i="6"/>
  <c r="BC146" i="6"/>
  <c r="BB146" i="6"/>
  <c r="BB147" i="6"/>
  <c r="BC147" i="6"/>
  <c r="BA153" i="6"/>
  <c r="H153" i="6" s="1"/>
  <c r="BC153" i="6"/>
  <c r="BB153" i="6"/>
  <c r="BA159" i="6"/>
  <c r="H159" i="6" s="1"/>
  <c r="BC159" i="6"/>
  <c r="BB159" i="6"/>
  <c r="BA170" i="6"/>
  <c r="H170" i="6" s="1"/>
  <c r="BC170" i="6"/>
  <c r="BB170" i="6"/>
  <c r="BB168" i="6"/>
  <c r="BC168" i="6"/>
  <c r="BA154" i="6"/>
  <c r="H154" i="6" s="1"/>
  <c r="BC154" i="6"/>
  <c r="BB154" i="6"/>
  <c r="BA150" i="6"/>
  <c r="H150" i="6" s="1"/>
  <c r="BC150" i="6"/>
  <c r="BB150" i="6"/>
  <c r="BC136" i="6"/>
  <c r="BB136" i="6"/>
  <c r="BC125" i="6"/>
  <c r="BB125" i="6"/>
  <c r="BC131" i="6"/>
  <c r="BB131" i="6"/>
  <c r="BC142" i="6"/>
  <c r="BB142" i="6"/>
  <c r="BC124" i="6"/>
  <c r="BB124" i="6"/>
  <c r="BB101" i="6"/>
  <c r="BC101" i="6"/>
  <c r="BC106" i="6"/>
  <c r="BB106" i="6"/>
  <c r="BB112" i="6"/>
  <c r="BC112" i="6"/>
  <c r="BB128" i="6"/>
  <c r="BC128" i="6"/>
  <c r="BB144" i="6"/>
  <c r="BC144" i="6"/>
  <c r="BC145" i="6"/>
  <c r="BB145" i="6"/>
  <c r="BC113" i="6"/>
  <c r="BB113" i="6"/>
  <c r="BB137" i="6"/>
  <c r="BC137" i="6"/>
  <c r="BC130" i="6"/>
  <c r="BB130" i="6"/>
  <c r="BC115" i="6"/>
  <c r="BB115" i="6"/>
  <c r="BC114" i="6"/>
  <c r="BB114" i="6"/>
  <c r="BB127" i="6"/>
  <c r="BC127" i="6"/>
  <c r="BC104" i="6"/>
  <c r="BB104" i="6"/>
  <c r="BC120" i="6"/>
  <c r="BB120" i="6"/>
  <c r="BC129" i="6"/>
  <c r="BB129" i="6"/>
  <c r="BC97" i="6"/>
  <c r="BB97" i="6"/>
  <c r="BC110" i="6"/>
  <c r="BB110" i="6"/>
  <c r="BC90" i="6"/>
  <c r="BC108" i="6"/>
  <c r="BB108" i="6"/>
  <c r="BC140" i="6"/>
  <c r="BB140" i="6"/>
  <c r="BA141" i="6"/>
  <c r="H141" i="6" s="1"/>
  <c r="BC141" i="6"/>
  <c r="BB141" i="6"/>
  <c r="BA135" i="6"/>
  <c r="H135" i="6" s="1"/>
  <c r="BC135" i="6"/>
  <c r="BB135" i="6"/>
  <c r="BB133" i="6"/>
  <c r="BC133" i="6"/>
  <c r="BA143" i="6"/>
  <c r="H143" i="6" s="1"/>
  <c r="BB143" i="6"/>
  <c r="BC143" i="6"/>
  <c r="BA111" i="6"/>
  <c r="BB111" i="6"/>
  <c r="BC111" i="6"/>
  <c r="BB116" i="6"/>
  <c r="BC116" i="6"/>
  <c r="BA132" i="6"/>
  <c r="H132" i="6" s="1"/>
  <c r="BB132" i="6"/>
  <c r="BC132" i="6"/>
  <c r="BC134" i="6"/>
  <c r="BB134" i="6"/>
  <c r="BB117" i="6"/>
  <c r="BC117" i="6"/>
  <c r="BC138" i="6"/>
  <c r="BB138" i="6"/>
  <c r="BC119" i="6"/>
  <c r="BB119" i="6"/>
  <c r="BC126" i="6"/>
  <c r="BB126" i="6"/>
  <c r="BA139" i="6"/>
  <c r="H139" i="6" s="1"/>
  <c r="BB139" i="6"/>
  <c r="BC139" i="6"/>
  <c r="AS109" i="6"/>
  <c r="BB100" i="6"/>
  <c r="AS123" i="6"/>
  <c r="BA144" i="6"/>
  <c r="H144" i="6" s="1"/>
  <c r="BA137" i="6"/>
  <c r="H137" i="6" s="1"/>
  <c r="BA130" i="6"/>
  <c r="H130" i="6" s="1"/>
  <c r="AS36" i="6"/>
  <c r="AS102" i="6"/>
  <c r="BA142" i="6"/>
  <c r="H142" i="6" s="1"/>
  <c r="AO122" i="6"/>
  <c r="AO102" i="6"/>
  <c r="AP121" i="6"/>
  <c r="AP106" i="6"/>
  <c r="AP127" i="6"/>
  <c r="AP120" i="6"/>
  <c r="AP124" i="6"/>
  <c r="AO108" i="6"/>
  <c r="AP123" i="6"/>
  <c r="AO126" i="6"/>
  <c r="AO109" i="6"/>
  <c r="BA114" i="6"/>
  <c r="AP112" i="6"/>
  <c r="AP125" i="6"/>
  <c r="AP115" i="6"/>
  <c r="AP118" i="6"/>
  <c r="AO127" i="6"/>
  <c r="AP108" i="6"/>
  <c r="AP119" i="6"/>
  <c r="AO119" i="6"/>
  <c r="BA116" i="6"/>
  <c r="BA125" i="6"/>
  <c r="BA115" i="6"/>
  <c r="AP117" i="6"/>
  <c r="AO103" i="6"/>
  <c r="AP110" i="6"/>
  <c r="AP105" i="6"/>
  <c r="AP103" i="6"/>
  <c r="AO113" i="6"/>
  <c r="AO123" i="6"/>
  <c r="AO110" i="6"/>
  <c r="AP126" i="6"/>
  <c r="AO120" i="6"/>
  <c r="AO105" i="6"/>
  <c r="AO121" i="6"/>
  <c r="AO114" i="6"/>
  <c r="BA108" i="6"/>
  <c r="AP113" i="6"/>
  <c r="AP114" i="6"/>
  <c r="AO116" i="6"/>
  <c r="AO117" i="6"/>
  <c r="AO106" i="6"/>
  <c r="AO100" i="6"/>
  <c r="AO101" i="6"/>
  <c r="AP102" i="6"/>
  <c r="AO115" i="6"/>
  <c r="AO118" i="6"/>
  <c r="AO125" i="6"/>
  <c r="AO112" i="6"/>
  <c r="BA119" i="6"/>
  <c r="BA127" i="6"/>
  <c r="AP101" i="6"/>
  <c r="AO107" i="6"/>
  <c r="AP116" i="6"/>
  <c r="AP104" i="6"/>
  <c r="AO94" i="6"/>
  <c r="AO104" i="6"/>
  <c r="AP95" i="6"/>
  <c r="BC98" i="6"/>
  <c r="BC99" i="6"/>
  <c r="BA97" i="6"/>
  <c r="AP100" i="6"/>
  <c r="BA110" i="6"/>
  <c r="AO98" i="6"/>
  <c r="AP99" i="6"/>
  <c r="AP97" i="6"/>
  <c r="AO99" i="6"/>
  <c r="AP98" i="6"/>
  <c r="AO97" i="6"/>
  <c r="AP94" i="6"/>
  <c r="AO95" i="6"/>
  <c r="AO91" i="6"/>
  <c r="AP91" i="6"/>
  <c r="AP93" i="6"/>
  <c r="AP90" i="6"/>
  <c r="AO96" i="6"/>
  <c r="AP96" i="6"/>
  <c r="AP13" i="6"/>
  <c r="AO93" i="6"/>
  <c r="AP92" i="6"/>
  <c r="AO77" i="6"/>
  <c r="AP27" i="6"/>
  <c r="BA157" i="6"/>
  <c r="H157" i="6" s="1"/>
  <c r="AO92" i="6"/>
  <c r="AP77" i="6"/>
  <c r="AP85" i="6"/>
  <c r="AO82" i="6"/>
  <c r="AP76" i="6"/>
  <c r="AP88" i="6"/>
  <c r="AO21" i="6"/>
  <c r="AO87" i="6"/>
  <c r="AP84" i="6"/>
  <c r="AO89" i="6"/>
  <c r="BA151" i="6"/>
  <c r="H151" i="6" s="1"/>
  <c r="BA124" i="6"/>
  <c r="BA145" i="6"/>
  <c r="H145" i="6" s="1"/>
  <c r="AO90" i="6"/>
  <c r="AO83" i="6"/>
  <c r="AO60" i="6"/>
  <c r="BA158" i="6"/>
  <c r="H158" i="6" s="1"/>
  <c r="AO81" i="6"/>
  <c r="AO88" i="6"/>
  <c r="AP83" i="6"/>
  <c r="AO85" i="6"/>
  <c r="AP45" i="6"/>
  <c r="AP11" i="6"/>
  <c r="AP60" i="6"/>
  <c r="AP86" i="6"/>
  <c r="AP21" i="6"/>
  <c r="AP87" i="6"/>
  <c r="AO76" i="6"/>
  <c r="AP89" i="6"/>
  <c r="AO86" i="6"/>
  <c r="AO84" i="6"/>
  <c r="AP81" i="6"/>
  <c r="AP69" i="6"/>
  <c r="BB53" i="6"/>
  <c r="AP78" i="6"/>
  <c r="AO75" i="6"/>
  <c r="AP50" i="6"/>
  <c r="AO58" i="6"/>
  <c r="AP34" i="6"/>
  <c r="AP56" i="6"/>
  <c r="AO33" i="6"/>
  <c r="AO43" i="6"/>
  <c r="AP71" i="6"/>
  <c r="AO72" i="6"/>
  <c r="AP40" i="6"/>
  <c r="AP79" i="6"/>
  <c r="AP74" i="6"/>
  <c r="AP38" i="6"/>
  <c r="AP46" i="6"/>
  <c r="AP41" i="6"/>
  <c r="AO27" i="6"/>
  <c r="AP53" i="6"/>
  <c r="AP28" i="6"/>
  <c r="AO23" i="6"/>
  <c r="AP67" i="6"/>
  <c r="AO68" i="6"/>
  <c r="AO57" i="6"/>
  <c r="AO20" i="6"/>
  <c r="AO38" i="6"/>
  <c r="BA140" i="6"/>
  <c r="H140" i="6" s="1"/>
  <c r="AP55" i="6"/>
  <c r="AP14" i="6"/>
  <c r="AO59" i="6"/>
  <c r="AO48" i="6"/>
  <c r="BA133" i="6"/>
  <c r="H133" i="6" s="1"/>
  <c r="AO50" i="6"/>
  <c r="BA167" i="6"/>
  <c r="H167" i="6" s="1"/>
  <c r="AP36" i="6"/>
  <c r="AO41" i="6"/>
  <c r="BA168" i="6"/>
  <c r="H168" i="6" s="1"/>
  <c r="AP58" i="6"/>
  <c r="BA138" i="6"/>
  <c r="H138" i="6" s="1"/>
  <c r="BA134" i="6"/>
  <c r="H134" i="6" s="1"/>
  <c r="AO78" i="6"/>
  <c r="AO74" i="6"/>
  <c r="BA106" i="6"/>
  <c r="AP33" i="6"/>
  <c r="AP43" i="6"/>
  <c r="BA148" i="6"/>
  <c r="H148" i="6" s="1"/>
  <c r="BA113" i="6"/>
  <c r="BA128" i="6"/>
  <c r="H128" i="6" s="1"/>
  <c r="BA146" i="6"/>
  <c r="H146" i="6" s="1"/>
  <c r="BA101" i="6"/>
  <c r="AO53" i="6"/>
  <c r="AP68" i="6"/>
  <c r="AP82" i="6"/>
  <c r="AO28" i="6"/>
  <c r="AO55" i="6"/>
  <c r="AP75" i="6"/>
  <c r="AP59" i="6"/>
  <c r="AP73" i="6"/>
  <c r="AP9" i="6"/>
  <c r="AO17" i="6"/>
  <c r="AO71" i="6"/>
  <c r="AO14" i="6"/>
  <c r="AO12" i="6"/>
  <c r="AO40" i="6"/>
  <c r="AP10" i="6"/>
  <c r="AO37" i="6"/>
  <c r="AP24" i="6"/>
  <c r="AO80" i="6"/>
  <c r="AP29" i="6"/>
  <c r="AP64" i="6"/>
  <c r="AO18" i="6"/>
  <c r="AP57" i="6"/>
  <c r="AP72" i="6"/>
  <c r="AP25" i="6"/>
  <c r="AO47" i="6"/>
  <c r="AP42" i="6"/>
  <c r="AO79" i="6"/>
  <c r="AP63" i="6"/>
  <c r="AO13" i="6"/>
  <c r="AP80" i="6"/>
  <c r="BA147" i="6"/>
  <c r="H147" i="6" s="1"/>
  <c r="BA129" i="6"/>
  <c r="H129" i="6" s="1"/>
  <c r="AO64" i="6"/>
  <c r="BA149" i="6"/>
  <c r="H149" i="6" s="1"/>
  <c r="BA126" i="6"/>
  <c r="AO25" i="6"/>
  <c r="AP47" i="6"/>
  <c r="AO35" i="6"/>
  <c r="AO11" i="6"/>
  <c r="BA131" i="6"/>
  <c r="H131" i="6" s="1"/>
  <c r="AP39" i="6"/>
  <c r="AO42" i="6"/>
  <c r="AP18" i="6"/>
  <c r="AP44" i="6"/>
  <c r="AO54" i="6"/>
  <c r="AO10" i="6"/>
  <c r="AO63" i="6"/>
  <c r="AO67" i="6"/>
  <c r="AO29" i="6"/>
  <c r="AO36" i="6"/>
  <c r="AO46" i="6"/>
  <c r="AP48" i="6"/>
  <c r="AP19" i="6"/>
  <c r="AO52" i="6"/>
  <c r="AP51" i="6"/>
  <c r="AP70" i="6"/>
  <c r="AP16" i="6"/>
  <c r="AO39" i="6"/>
  <c r="AO45" i="6"/>
  <c r="AO24" i="6"/>
  <c r="AP12" i="6"/>
  <c r="AP30" i="6"/>
  <c r="AO44" i="6"/>
  <c r="AP31" i="6"/>
  <c r="AO49" i="6"/>
  <c r="AO62" i="6"/>
  <c r="AO22" i="6"/>
  <c r="AP37" i="6"/>
  <c r="AP20" i="6"/>
  <c r="AP65" i="6"/>
  <c r="AO32" i="6"/>
  <c r="AO66" i="6"/>
  <c r="AP23" i="6"/>
  <c r="AO61" i="6"/>
  <c r="BA163" i="6"/>
  <c r="H163" i="6" s="1"/>
  <c r="BA104" i="6"/>
  <c r="BA112" i="6"/>
  <c r="AO69" i="6"/>
  <c r="AP49" i="6"/>
  <c r="AO31" i="6"/>
  <c r="BA136" i="6"/>
  <c r="H136" i="6" s="1"/>
  <c r="AP61" i="6"/>
  <c r="AO30" i="6"/>
  <c r="AO26" i="6"/>
  <c r="AP66" i="6"/>
  <c r="AO34" i="6"/>
  <c r="AO56" i="6"/>
  <c r="AP62" i="6"/>
  <c r="AP8" i="6"/>
  <c r="AP15" i="6"/>
  <c r="AO9" i="6"/>
  <c r="AO70" i="6"/>
  <c r="AP52" i="6"/>
  <c r="AO65" i="6"/>
  <c r="AP32" i="6"/>
  <c r="AP54" i="6"/>
  <c r="AP17" i="6"/>
  <c r="AO16" i="6"/>
  <c r="AO73" i="6"/>
  <c r="AP26" i="6"/>
  <c r="AO15" i="6"/>
  <c r="AP35" i="6"/>
  <c r="AO51" i="6"/>
  <c r="AO19" i="6"/>
  <c r="AP22" i="6"/>
  <c r="J91" i="6"/>
  <c r="J27" i="6"/>
  <c r="J65" i="6"/>
  <c r="J114" i="6"/>
  <c r="J79" i="6"/>
  <c r="J28" i="6"/>
  <c r="J123" i="6"/>
  <c r="J119" i="6"/>
  <c r="J124" i="6"/>
  <c r="J61" i="6"/>
  <c r="J36" i="6"/>
  <c r="J115" i="6"/>
  <c r="J100" i="6"/>
  <c r="J64" i="6"/>
  <c r="J70" i="6"/>
  <c r="J88" i="6"/>
  <c r="J30" i="6"/>
  <c r="J24" i="6"/>
  <c r="J128" i="6"/>
  <c r="J132" i="6"/>
  <c r="J136" i="6"/>
  <c r="J140" i="6"/>
  <c r="J144" i="6"/>
  <c r="J148" i="6"/>
  <c r="J152" i="6"/>
  <c r="J164" i="6"/>
  <c r="J168" i="6"/>
  <c r="J49" i="6"/>
  <c r="J80" i="6"/>
  <c r="J31" i="6"/>
  <c r="J44" i="6"/>
  <c r="J38" i="6"/>
  <c r="J86" i="6"/>
  <c r="J85" i="6"/>
  <c r="J120" i="6"/>
  <c r="J101" i="6"/>
  <c r="J15" i="6"/>
  <c r="J37" i="6"/>
  <c r="J48" i="6"/>
  <c r="J127" i="6"/>
  <c r="J106" i="6"/>
  <c r="J96" i="6"/>
  <c r="J72" i="6"/>
  <c r="J47" i="6"/>
  <c r="J129" i="6"/>
  <c r="J133" i="6"/>
  <c r="J137" i="6"/>
  <c r="J141" i="6"/>
  <c r="J145" i="6"/>
  <c r="J149" i="6"/>
  <c r="J92" i="6"/>
  <c r="J29" i="6"/>
  <c r="J68" i="6"/>
  <c r="J102" i="6"/>
  <c r="J51" i="6"/>
  <c r="J94" i="6"/>
  <c r="J108" i="6"/>
  <c r="J25" i="6"/>
  <c r="J125" i="6"/>
  <c r="J113" i="6"/>
  <c r="J84" i="6"/>
  <c r="J116" i="6"/>
  <c r="J55" i="6"/>
  <c r="J97" i="6"/>
  <c r="J34" i="6"/>
  <c r="J57" i="6"/>
  <c r="J40" i="6"/>
  <c r="J130" i="6"/>
  <c r="J134" i="6"/>
  <c r="J138" i="6"/>
  <c r="J142" i="6"/>
  <c r="J146" i="6"/>
  <c r="J150" i="6"/>
  <c r="J154" i="6"/>
  <c r="J162" i="6"/>
  <c r="J93" i="6"/>
  <c r="J74" i="6"/>
  <c r="J75" i="6"/>
  <c r="J81" i="6"/>
  <c r="J41" i="6"/>
  <c r="J103" i="6"/>
  <c r="J53" i="6"/>
  <c r="J104" i="6"/>
  <c r="J56" i="6"/>
  <c r="J98" i="6"/>
  <c r="J87" i="6"/>
  <c r="J117" i="6"/>
  <c r="J63" i="6"/>
  <c r="J112" i="6"/>
  <c r="J126" i="6"/>
  <c r="J60" i="6"/>
  <c r="J111" i="6"/>
  <c r="J99" i="6"/>
  <c r="J95" i="6"/>
  <c r="J89" i="6"/>
  <c r="J45" i="6"/>
  <c r="J110" i="6"/>
  <c r="J131" i="6"/>
  <c r="J135" i="6"/>
  <c r="J139" i="6"/>
  <c r="J143" i="6"/>
  <c r="J147" i="6"/>
  <c r="AS59" i="6" l="1"/>
  <c r="AS94" i="6"/>
  <c r="AS105" i="6"/>
  <c r="J67" i="6"/>
  <c r="AS67" i="6"/>
  <c r="BB67" i="6" s="1"/>
  <c r="AS107" i="6"/>
  <c r="AS81" i="6"/>
  <c r="AS66" i="6"/>
  <c r="BC81" i="6"/>
  <c r="AS16" i="6"/>
  <c r="BA94" i="6"/>
  <c r="AS77" i="6"/>
  <c r="AS8" i="6"/>
  <c r="AS52" i="6"/>
  <c r="BB52" i="6" s="1"/>
  <c r="AS27" i="6"/>
  <c r="AS42" i="6"/>
  <c r="BB42" i="6" s="1"/>
  <c r="AS7" i="6"/>
  <c r="AS85" i="6"/>
  <c r="AS91" i="6"/>
  <c r="BB91" i="6" s="1"/>
  <c r="AS95" i="6"/>
  <c r="BC95" i="6" s="1"/>
  <c r="AS30" i="6"/>
  <c r="G107" i="6"/>
  <c r="AS37" i="6"/>
  <c r="AS68" i="6"/>
  <c r="BB68" i="6" s="1"/>
  <c r="AS44" i="6"/>
  <c r="AS48" i="6"/>
  <c r="BC48" i="6" s="1"/>
  <c r="AS62" i="6"/>
  <c r="AS65" i="6"/>
  <c r="BB65" i="6" s="1"/>
  <c r="AS75" i="6"/>
  <c r="BB75" i="6" s="1"/>
  <c r="AS55" i="6"/>
  <c r="AS71" i="6"/>
  <c r="AS35" i="6"/>
  <c r="AS88" i="6"/>
  <c r="BC88" i="6" s="1"/>
  <c r="AS89" i="6"/>
  <c r="BB89" i="6" s="1"/>
  <c r="AS23" i="6"/>
  <c r="J43" i="6"/>
  <c r="AS121" i="6"/>
  <c r="BB121" i="6" s="1"/>
  <c r="AS18" i="6"/>
  <c r="AS64" i="6"/>
  <c r="J76" i="6"/>
  <c r="G110" i="6"/>
  <c r="AS11" i="6"/>
  <c r="AS69" i="6"/>
  <c r="AS32" i="6"/>
  <c r="G109" i="6"/>
  <c r="AS61" i="6"/>
  <c r="BB61" i="6" s="1"/>
  <c r="AS57" i="6"/>
  <c r="G14" i="6"/>
  <c r="G24" i="6"/>
  <c r="AS50" i="6"/>
  <c r="J18" i="6"/>
  <c r="J109" i="6"/>
  <c r="G33" i="6"/>
  <c r="G40" i="6"/>
  <c r="G72" i="6"/>
  <c r="AS74" i="6"/>
  <c r="AS25" i="6"/>
  <c r="AS51" i="6"/>
  <c r="AS17" i="6"/>
  <c r="AS9" i="6"/>
  <c r="AS40" i="6"/>
  <c r="AS12" i="6"/>
  <c r="AS43" i="6"/>
  <c r="AS49" i="6"/>
  <c r="BB49" i="6" s="1"/>
  <c r="AS10" i="6"/>
  <c r="AS46" i="6"/>
  <c r="BC46" i="6" s="1"/>
  <c r="AS31" i="6"/>
  <c r="AS22" i="6"/>
  <c r="G34" i="6"/>
  <c r="AS60" i="6"/>
  <c r="BB60" i="6" s="1"/>
  <c r="AS83" i="6"/>
  <c r="BB83" i="6" s="1"/>
  <c r="AS26" i="6"/>
  <c r="AS56" i="6"/>
  <c r="AS76" i="6"/>
  <c r="BB76" i="6" s="1"/>
  <c r="AS33" i="6"/>
  <c r="AS29" i="6"/>
  <c r="AS38" i="6"/>
  <c r="AS47" i="6"/>
  <c r="AS28" i="6"/>
  <c r="AS72" i="6"/>
  <c r="AS86" i="6"/>
  <c r="J59" i="6"/>
  <c r="BC83" i="6"/>
  <c r="G57" i="6"/>
  <c r="G67" i="6"/>
  <c r="G30" i="6"/>
  <c r="AS24" i="6"/>
  <c r="AS15" i="6"/>
  <c r="AS21" i="6"/>
  <c r="AS13" i="6"/>
  <c r="AS45" i="6"/>
  <c r="AS84" i="6"/>
  <c r="BA84" i="6" s="1"/>
  <c r="AS70" i="6"/>
  <c r="AS34" i="6"/>
  <c r="AS41" i="6"/>
  <c r="J10" i="6"/>
  <c r="J54" i="6"/>
  <c r="J33" i="6"/>
  <c r="BC109" i="6"/>
  <c r="J42" i="6"/>
  <c r="J105" i="6"/>
  <c r="J19" i="6"/>
  <c r="BC118" i="6"/>
  <c r="J39" i="6"/>
  <c r="J118" i="6"/>
  <c r="AS122" i="6"/>
  <c r="BC122" i="6" s="1"/>
  <c r="AS63" i="6"/>
  <c r="J16" i="6"/>
  <c r="J69" i="6"/>
  <c r="F128" i="6"/>
  <c r="J66" i="6"/>
  <c r="J52" i="6"/>
  <c r="J17" i="6"/>
  <c r="J7" i="6"/>
  <c r="AS39" i="6"/>
  <c r="AS19" i="6"/>
  <c r="J11" i="6"/>
  <c r="AS14" i="6"/>
  <c r="J12" i="6"/>
  <c r="J46" i="6"/>
  <c r="J20" i="6"/>
  <c r="J22" i="6"/>
  <c r="AS58" i="6"/>
  <c r="J32" i="6"/>
  <c r="F147" i="6"/>
  <c r="F137" i="6"/>
  <c r="F148" i="6"/>
  <c r="F150" i="6"/>
  <c r="F164" i="6"/>
  <c r="BB123" i="6"/>
  <c r="F135" i="6"/>
  <c r="F154" i="6"/>
  <c r="F168" i="6"/>
  <c r="BB36" i="6"/>
  <c r="F149" i="6"/>
  <c r="F146" i="6"/>
  <c r="F145" i="6"/>
  <c r="F139" i="6"/>
  <c r="F140" i="6"/>
  <c r="F138" i="6"/>
  <c r="F144" i="6"/>
  <c r="F152" i="6"/>
  <c r="F162" i="6"/>
  <c r="BC89" i="6"/>
  <c r="F130" i="6"/>
  <c r="F129" i="6"/>
  <c r="F136" i="6"/>
  <c r="BA100" i="6"/>
  <c r="BC102" i="6"/>
  <c r="F134" i="6"/>
  <c r="F133" i="6"/>
  <c r="BC59" i="6"/>
  <c r="F131" i="6"/>
  <c r="F143" i="6"/>
  <c r="F142" i="6"/>
  <c r="F141" i="6"/>
  <c r="F132" i="6"/>
  <c r="BC103" i="6"/>
  <c r="BB102" i="6"/>
  <c r="BB98" i="6"/>
  <c r="BC53" i="6"/>
  <c r="BC100" i="6"/>
  <c r="BC52" i="6"/>
  <c r="BC36" i="6"/>
  <c r="BB59" i="6"/>
  <c r="BB99" i="6"/>
  <c r="BC91" i="6"/>
  <c r="BB81" i="6"/>
  <c r="BB109" i="6"/>
  <c r="BB103" i="6"/>
  <c r="BC123" i="6"/>
  <c r="BB73" i="6"/>
  <c r="BC73" i="6"/>
  <c r="BA102" i="6"/>
  <c r="BA109" i="6"/>
  <c r="BA103" i="6"/>
  <c r="BA123" i="6"/>
  <c r="BA120" i="6"/>
  <c r="BA53" i="6"/>
  <c r="G126" i="6"/>
  <c r="G99" i="6"/>
  <c r="G89" i="6"/>
  <c r="G43" i="6"/>
  <c r="G88" i="6"/>
  <c r="G76" i="6"/>
  <c r="BA121" i="6"/>
  <c r="G96" i="6"/>
  <c r="G45" i="6"/>
  <c r="G95" i="6"/>
  <c r="BA117" i="6"/>
  <c r="G70" i="6"/>
  <c r="BA36" i="6"/>
  <c r="BA98" i="6"/>
  <c r="G59" i="6"/>
  <c r="G18" i="6"/>
  <c r="G54" i="6"/>
  <c r="G106" i="6"/>
  <c r="G47" i="6"/>
  <c r="G55" i="6"/>
  <c r="J21" i="6"/>
  <c r="G12" i="6"/>
  <c r="G127" i="6"/>
  <c r="G100" i="6"/>
  <c r="G97" i="6"/>
  <c r="G32" i="6"/>
  <c r="G64" i="6"/>
  <c r="BA83" i="6"/>
  <c r="G111" i="6"/>
  <c r="BA91" i="6"/>
  <c r="BA99" i="6"/>
  <c r="H127" i="6"/>
  <c r="G63" i="6"/>
  <c r="G9" i="6"/>
  <c r="G48" i="6"/>
  <c r="G60" i="6"/>
  <c r="BA90" i="6"/>
  <c r="H119" i="6" s="1"/>
  <c r="BA59" i="6"/>
  <c r="G83" i="6"/>
  <c r="G116" i="6"/>
  <c r="G87" i="6"/>
  <c r="G124" i="6"/>
  <c r="G123" i="6"/>
  <c r="G101" i="6"/>
  <c r="G69" i="6"/>
  <c r="G125" i="6"/>
  <c r="G121" i="6"/>
  <c r="G119" i="6"/>
  <c r="G122" i="6"/>
  <c r="H126" i="6"/>
  <c r="G82" i="6"/>
  <c r="BA81" i="6"/>
  <c r="H111" i="6" s="1"/>
  <c r="G73" i="6"/>
  <c r="G108" i="6"/>
  <c r="G112" i="6"/>
  <c r="H125" i="6"/>
  <c r="G98" i="6"/>
  <c r="H124" i="6"/>
  <c r="G15" i="6"/>
  <c r="G62" i="6"/>
  <c r="G52" i="6"/>
  <c r="G29" i="6"/>
  <c r="G37" i="6"/>
  <c r="G85" i="6"/>
  <c r="G27" i="6"/>
  <c r="G118" i="6"/>
  <c r="G16" i="6"/>
  <c r="G39" i="6"/>
  <c r="G113" i="6"/>
  <c r="G94" i="6"/>
  <c r="G58" i="6"/>
  <c r="G13" i="6"/>
  <c r="G36" i="6"/>
  <c r="G81" i="6"/>
  <c r="G28" i="6"/>
  <c r="G75" i="6"/>
  <c r="G84" i="6"/>
  <c r="G50" i="6"/>
  <c r="G66" i="6"/>
  <c r="G102" i="6"/>
  <c r="G11" i="6"/>
  <c r="G120" i="6"/>
  <c r="G61" i="6"/>
  <c r="G117" i="6"/>
  <c r="G56" i="6"/>
  <c r="G115" i="6"/>
  <c r="G104" i="6"/>
  <c r="G25" i="6"/>
  <c r="G10" i="6"/>
  <c r="G38" i="6"/>
  <c r="G93" i="6"/>
  <c r="G77" i="6"/>
  <c r="G8" i="6"/>
  <c r="G114" i="6"/>
  <c r="G71" i="6"/>
  <c r="G42" i="6"/>
  <c r="G31" i="6"/>
  <c r="G68" i="6"/>
  <c r="G21" i="6"/>
  <c r="G20" i="6"/>
  <c r="G41" i="6"/>
  <c r="G17" i="6"/>
  <c r="G90" i="6"/>
  <c r="G22" i="6"/>
  <c r="G78" i="6"/>
  <c r="G86" i="6"/>
  <c r="G65" i="6"/>
  <c r="G7" i="6"/>
  <c r="G46" i="6"/>
  <c r="G53" i="6"/>
  <c r="G74" i="6"/>
  <c r="G92" i="6"/>
  <c r="G51" i="6"/>
  <c r="G26" i="6"/>
  <c r="G105" i="6"/>
  <c r="G19" i="6"/>
  <c r="G103" i="6"/>
  <c r="G91" i="6"/>
  <c r="G23" i="6"/>
  <c r="G35" i="6"/>
  <c r="G80" i="6"/>
  <c r="G44" i="6"/>
  <c r="G49" i="6"/>
  <c r="G79" i="6"/>
  <c r="BA52" i="6"/>
  <c r="BF163" i="6"/>
  <c r="BG163" i="6" s="1"/>
  <c r="J163" i="6"/>
  <c r="F163" i="6" s="1"/>
  <c r="BF166" i="6"/>
  <c r="BG166" i="6" s="1"/>
  <c r="J166" i="6"/>
  <c r="F166" i="6" s="1"/>
  <c r="BF153" i="6"/>
  <c r="BG153" i="6" s="1"/>
  <c r="J153" i="6"/>
  <c r="F153" i="6" s="1"/>
  <c r="BF156" i="6"/>
  <c r="BG156" i="6" s="1"/>
  <c r="J156" i="6"/>
  <c r="F156" i="6" s="1"/>
  <c r="BF159" i="6"/>
  <c r="BG159" i="6" s="1"/>
  <c r="J159" i="6"/>
  <c r="F159" i="6" s="1"/>
  <c r="BF165" i="6"/>
  <c r="BG165" i="6" s="1"/>
  <c r="J165" i="6"/>
  <c r="F165" i="6" s="1"/>
  <c r="BF169" i="6"/>
  <c r="BG169" i="6" s="1"/>
  <c r="J169" i="6"/>
  <c r="F169" i="6" s="1"/>
  <c r="BF155" i="6"/>
  <c r="BG155" i="6" s="1"/>
  <c r="J155" i="6"/>
  <c r="F155" i="6" s="1"/>
  <c r="BF158" i="6"/>
  <c r="BG158" i="6" s="1"/>
  <c r="J158" i="6"/>
  <c r="F158" i="6" s="1"/>
  <c r="BF161" i="6"/>
  <c r="BG161" i="6" s="1"/>
  <c r="J161" i="6"/>
  <c r="F161" i="6" s="1"/>
  <c r="BF167" i="6"/>
  <c r="BG167" i="6" s="1"/>
  <c r="J167" i="6"/>
  <c r="F167" i="6" s="1"/>
  <c r="BF151" i="6"/>
  <c r="BG151" i="6" s="1"/>
  <c r="J151" i="6"/>
  <c r="F151" i="6" s="1"/>
  <c r="BF170" i="6"/>
  <c r="BG170" i="6" s="1"/>
  <c r="J170" i="6"/>
  <c r="F170" i="6" s="1"/>
  <c r="BF157" i="6"/>
  <c r="BG157" i="6" s="1"/>
  <c r="J157" i="6"/>
  <c r="F157" i="6" s="1"/>
  <c r="BF160" i="6"/>
  <c r="BG160" i="6" s="1"/>
  <c r="J160" i="6"/>
  <c r="F160" i="6" s="1"/>
  <c r="BF168" i="6"/>
  <c r="BG168" i="6" s="1"/>
  <c r="BF152" i="6"/>
  <c r="BG152" i="6" s="1"/>
  <c r="BF136" i="6"/>
  <c r="BG136" i="6" s="1"/>
  <c r="BF139" i="6"/>
  <c r="BG139" i="6" s="1"/>
  <c r="BF142" i="6"/>
  <c r="BG142" i="6" s="1"/>
  <c r="BF145" i="6"/>
  <c r="BG145" i="6" s="1"/>
  <c r="BF129" i="6"/>
  <c r="BG129" i="6" s="1"/>
  <c r="BF164" i="6"/>
  <c r="BG164" i="6" s="1"/>
  <c r="BF148" i="6"/>
  <c r="BG148" i="6" s="1"/>
  <c r="BF132" i="6"/>
  <c r="BG132" i="6" s="1"/>
  <c r="BF147" i="6"/>
  <c r="BG147" i="6" s="1"/>
  <c r="BF131" i="6"/>
  <c r="BG131" i="6" s="1"/>
  <c r="BF150" i="6"/>
  <c r="BG150" i="6" s="1"/>
  <c r="BF134" i="6"/>
  <c r="BG134" i="6" s="1"/>
  <c r="BF137" i="6"/>
  <c r="BG137" i="6" s="1"/>
  <c r="BF140" i="6"/>
  <c r="BG140" i="6" s="1"/>
  <c r="BF143" i="6"/>
  <c r="BG143" i="6" s="1"/>
  <c r="BF162" i="6"/>
  <c r="BG162" i="6" s="1"/>
  <c r="BF146" i="6"/>
  <c r="BG146" i="6" s="1"/>
  <c r="BF130" i="6"/>
  <c r="BG130" i="6" s="1"/>
  <c r="BF149" i="6"/>
  <c r="BG149" i="6" s="1"/>
  <c r="BF133" i="6"/>
  <c r="BG133" i="6" s="1"/>
  <c r="BF135" i="6"/>
  <c r="BG135" i="6" s="1"/>
  <c r="BF154" i="6"/>
  <c r="BG154" i="6" s="1"/>
  <c r="BF138" i="6"/>
  <c r="BG138" i="6" s="1"/>
  <c r="BF141" i="6"/>
  <c r="BG141" i="6" s="1"/>
  <c r="BF144" i="6"/>
  <c r="BG144" i="6" s="1"/>
  <c r="BF128" i="6"/>
  <c r="BG128" i="6" s="1"/>
  <c r="BA75" i="6" l="1"/>
  <c r="BB105" i="6"/>
  <c r="BA105" i="6"/>
  <c r="BC105" i="6"/>
  <c r="BC75" i="6"/>
  <c r="BC67" i="6"/>
  <c r="BA68" i="6"/>
  <c r="BA67" i="6"/>
  <c r="BB94" i="6"/>
  <c r="BC94" i="6"/>
  <c r="BC42" i="6"/>
  <c r="BC68" i="6"/>
  <c r="BC65" i="6"/>
  <c r="BB95" i="6"/>
  <c r="BA95" i="6"/>
  <c r="BA42" i="6"/>
  <c r="BC121" i="6"/>
  <c r="BB88" i="6"/>
  <c r="BA88" i="6"/>
  <c r="BA48" i="6"/>
  <c r="BA89" i="6"/>
  <c r="H99" i="6" s="1"/>
  <c r="F99" i="6" s="1"/>
  <c r="BA65" i="6"/>
  <c r="BB48" i="6"/>
  <c r="BA76" i="6"/>
  <c r="BA60" i="6"/>
  <c r="BC61" i="6"/>
  <c r="BA61" i="6"/>
  <c r="BC40" i="6"/>
  <c r="BB40" i="6"/>
  <c r="BA40" i="6"/>
  <c r="BB84" i="6"/>
  <c r="BC84" i="6"/>
  <c r="BC76" i="6"/>
  <c r="BA118" i="6"/>
  <c r="BB118" i="6"/>
  <c r="BC60" i="6"/>
  <c r="BC49" i="6"/>
  <c r="BB122" i="6"/>
  <c r="BA46" i="6"/>
  <c r="BB46" i="6"/>
  <c r="BA122" i="6"/>
  <c r="H122" i="6" s="1"/>
  <c r="F122" i="6" s="1"/>
  <c r="BA49" i="6"/>
  <c r="F126" i="6"/>
  <c r="F119" i="6"/>
  <c r="F111" i="6"/>
  <c r="F127" i="6"/>
  <c r="F125" i="6"/>
  <c r="F124" i="6"/>
  <c r="H120" i="6"/>
  <c r="F120" i="6" s="1"/>
  <c r="H110" i="6"/>
  <c r="F110" i="6" s="1"/>
  <c r="H117" i="6"/>
  <c r="F117" i="6" s="1"/>
  <c r="X14" i="18"/>
  <c r="Z14" i="18" s="1"/>
  <c r="AB14" i="18" s="1"/>
  <c r="X15" i="18"/>
  <c r="Z15" i="18" s="1"/>
  <c r="AB15" i="18" s="1"/>
  <c r="X16" i="18"/>
  <c r="Z16" i="18" s="1"/>
  <c r="AB16" i="18" s="1"/>
  <c r="P8" i="18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AQ41" i="6"/>
  <c r="Y9" i="18"/>
  <c r="Y10" i="18"/>
  <c r="Y11" i="18"/>
  <c r="Y12" i="18"/>
  <c r="Y13" i="18"/>
  <c r="Y8" i="18"/>
  <c r="BB41" i="6" l="1"/>
  <c r="BC41" i="6"/>
  <c r="BA41" i="6"/>
  <c r="AQ79" i="6"/>
  <c r="AQ57" i="6"/>
  <c r="AQ70" i="6"/>
  <c r="AQ74" i="6"/>
  <c r="AQ23" i="6"/>
  <c r="AQ22" i="6"/>
  <c r="AQ35" i="6"/>
  <c r="AQ56" i="6"/>
  <c r="AQ69" i="6"/>
  <c r="AQ33" i="6"/>
  <c r="AQ24" i="6"/>
  <c r="J90" i="6"/>
  <c r="AQ43" i="6"/>
  <c r="AQ29" i="6"/>
  <c r="J77" i="6"/>
  <c r="J78" i="6"/>
  <c r="AQ19" i="6"/>
  <c r="AQ72" i="6"/>
  <c r="J62" i="6"/>
  <c r="AQ55" i="6"/>
  <c r="P9" i="18"/>
  <c r="P10" i="18"/>
  <c r="P11" i="18"/>
  <c r="P12" i="18"/>
  <c r="P13" i="18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BC69" i="6" l="1"/>
  <c r="BB69" i="6"/>
  <c r="BB79" i="6"/>
  <c r="BC79" i="6"/>
  <c r="BC55" i="6"/>
  <c r="BB55" i="6"/>
  <c r="BC74" i="6"/>
  <c r="BB74" i="6"/>
  <c r="BC24" i="6"/>
  <c r="BB24" i="6"/>
  <c r="BC35" i="6"/>
  <c r="BB35" i="6"/>
  <c r="H118" i="6"/>
  <c r="F118" i="6" s="1"/>
  <c r="BC70" i="6"/>
  <c r="BB70" i="6"/>
  <c r="BA43" i="6"/>
  <c r="BC43" i="6"/>
  <c r="BB43" i="6"/>
  <c r="BC56" i="6"/>
  <c r="BB56" i="6"/>
  <c r="BA29" i="6"/>
  <c r="BC29" i="6"/>
  <c r="BB29" i="6"/>
  <c r="BA33" i="6"/>
  <c r="BC33" i="6"/>
  <c r="BB33" i="6"/>
  <c r="BA79" i="6"/>
  <c r="BA70" i="6"/>
  <c r="H70" i="6" s="1"/>
  <c r="F70" i="6" s="1"/>
  <c r="BA35" i="6"/>
  <c r="BA74" i="6"/>
  <c r="BA56" i="6"/>
  <c r="BA24" i="6"/>
  <c r="BA69" i="6"/>
  <c r="H121" i="6"/>
  <c r="F121" i="6" s="1"/>
  <c r="BA55" i="6"/>
  <c r="W12" i="18"/>
  <c r="W8" i="18"/>
  <c r="W10" i="18"/>
  <c r="W9" i="18"/>
  <c r="W7" i="18"/>
  <c r="W13" i="18"/>
  <c r="W11" i="18"/>
  <c r="H74" i="6" l="1"/>
  <c r="F74" i="6" s="1"/>
  <c r="H52" i="6"/>
  <c r="F52" i="6" s="1"/>
  <c r="H65" i="6"/>
  <c r="F65" i="6" s="1"/>
  <c r="W14" i="18"/>
  <c r="Y14" i="18" s="1"/>
  <c r="AA14" i="18" s="1"/>
  <c r="W15" i="18"/>
  <c r="Y15" i="18" s="1"/>
  <c r="AA15" i="18" s="1"/>
  <c r="W16" i="18"/>
  <c r="Y16" i="18" s="1"/>
  <c r="AA16" i="18" s="1"/>
  <c r="AQ13" i="6" l="1"/>
  <c r="Z13" i="18"/>
  <c r="AA13" i="18" s="1"/>
  <c r="L107" i="6" s="1"/>
  <c r="Y7" i="18"/>
  <c r="Z7" i="18" s="1"/>
  <c r="AA7" i="18" s="1"/>
  <c r="L26" i="6" s="1"/>
  <c r="AR26" i="6" s="1"/>
  <c r="Z11" i="18"/>
  <c r="Z9" i="18"/>
  <c r="AA9" i="18" s="1"/>
  <c r="L8" i="6" s="1"/>
  <c r="Z10" i="18"/>
  <c r="AA10" i="18" s="1"/>
  <c r="L23" i="6" s="1"/>
  <c r="Z8" i="18"/>
  <c r="Z12" i="18"/>
  <c r="AA12" i="18" s="1"/>
  <c r="L58" i="6" s="1"/>
  <c r="AR51" i="6" s="1"/>
  <c r="AR32" i="6" l="1"/>
  <c r="AR23" i="6"/>
  <c r="AR96" i="6"/>
  <c r="BA96" i="6" s="1"/>
  <c r="AR107" i="6"/>
  <c r="BB51" i="6"/>
  <c r="BA51" i="6"/>
  <c r="BC51" i="6"/>
  <c r="BB96" i="6"/>
  <c r="AR38" i="6"/>
  <c r="AR50" i="6"/>
  <c r="AR87" i="6"/>
  <c r="BA87" i="6" s="1"/>
  <c r="H97" i="6" s="1"/>
  <c r="F97" i="6" s="1"/>
  <c r="AR93" i="6"/>
  <c r="AR22" i="6"/>
  <c r="BA22" i="6" s="1"/>
  <c r="AR30" i="6"/>
  <c r="AR21" i="6"/>
  <c r="AR25" i="6"/>
  <c r="BC22" i="6"/>
  <c r="BC87" i="6"/>
  <c r="J23" i="6"/>
  <c r="AR19" i="6"/>
  <c r="J107" i="6"/>
  <c r="AR86" i="6"/>
  <c r="J58" i="6"/>
  <c r="AR31" i="6"/>
  <c r="AQ14" i="6"/>
  <c r="BB14" i="6" s="1"/>
  <c r="AA11" i="18"/>
  <c r="L82" i="6" s="1"/>
  <c r="AR82" i="6" s="1"/>
  <c r="AQ25" i="6"/>
  <c r="AA8" i="18"/>
  <c r="L9" i="6" s="1"/>
  <c r="AR9" i="6" s="1"/>
  <c r="BC13" i="6"/>
  <c r="BB13" i="6"/>
  <c r="AQ58" i="6"/>
  <c r="AQ93" i="6"/>
  <c r="AQ92" i="6"/>
  <c r="AQ62" i="6"/>
  <c r="AQ20" i="6"/>
  <c r="AQ21" i="6"/>
  <c r="AQ85" i="6"/>
  <c r="AQ86" i="6"/>
  <c r="AQ47" i="6"/>
  <c r="AQ54" i="6"/>
  <c r="BA13" i="6"/>
  <c r="AQ39" i="6"/>
  <c r="AQ31" i="6"/>
  <c r="AQ78" i="6"/>
  <c r="AQ80" i="6"/>
  <c r="AQ11" i="6"/>
  <c r="AQ12" i="6"/>
  <c r="AQ17" i="6"/>
  <c r="AQ16" i="6"/>
  <c r="AQ34" i="6"/>
  <c r="AQ44" i="6"/>
  <c r="AQ30" i="6"/>
  <c r="AQ27" i="6"/>
  <c r="AQ66" i="6"/>
  <c r="AQ77" i="6"/>
  <c r="AQ45" i="6"/>
  <c r="J73" i="6"/>
  <c r="AQ37" i="6"/>
  <c r="J8" i="6"/>
  <c r="AQ18" i="6"/>
  <c r="AQ26" i="6"/>
  <c r="J50" i="6"/>
  <c r="AQ28" i="6"/>
  <c r="AQ32" i="6"/>
  <c r="J26" i="6"/>
  <c r="AQ38" i="6"/>
  <c r="J13" i="6"/>
  <c r="AQ63" i="6"/>
  <c r="J83" i="6"/>
  <c r="AQ64" i="6"/>
  <c r="AQ15" i="6"/>
  <c r="J71" i="6"/>
  <c r="AQ10" i="6"/>
  <c r="C7" i="6"/>
  <c r="BB22" i="6" l="1"/>
  <c r="BA107" i="6"/>
  <c r="BB107" i="6"/>
  <c r="BC107" i="6"/>
  <c r="BC96" i="6"/>
  <c r="BC23" i="6"/>
  <c r="BA23" i="6"/>
  <c r="BB23" i="6"/>
  <c r="BB82" i="6"/>
  <c r="BC82" i="6"/>
  <c r="BA82" i="6"/>
  <c r="AR71" i="6"/>
  <c r="BA71" i="6" s="1"/>
  <c r="AR72" i="6"/>
  <c r="BB87" i="6"/>
  <c r="BC71" i="6"/>
  <c r="BB71" i="6"/>
  <c r="AR8" i="6"/>
  <c r="BC50" i="6"/>
  <c r="BA50" i="6"/>
  <c r="BB50" i="6"/>
  <c r="BB25" i="6"/>
  <c r="AR58" i="6"/>
  <c r="BB58" i="6" s="1"/>
  <c r="AR62" i="6"/>
  <c r="BB62" i="6" s="1"/>
  <c r="J82" i="6"/>
  <c r="AR57" i="6"/>
  <c r="J9" i="6"/>
  <c r="AR7" i="6"/>
  <c r="BC19" i="6"/>
  <c r="BB19" i="6"/>
  <c r="BA19" i="6"/>
  <c r="BC14" i="6"/>
  <c r="BC25" i="6"/>
  <c r="BA25" i="6"/>
  <c r="BA14" i="6"/>
  <c r="BA15" i="6"/>
  <c r="BC15" i="6"/>
  <c r="BB15" i="6"/>
  <c r="BB28" i="6"/>
  <c r="BC28" i="6"/>
  <c r="BC77" i="6"/>
  <c r="BB77" i="6"/>
  <c r="BB12" i="6"/>
  <c r="BC12" i="6"/>
  <c r="BC10" i="6"/>
  <c r="BB10" i="6"/>
  <c r="BA26" i="6"/>
  <c r="BC26" i="6"/>
  <c r="BB26" i="6"/>
  <c r="BC27" i="6"/>
  <c r="BB27" i="6"/>
  <c r="BC16" i="6"/>
  <c r="BB16" i="6"/>
  <c r="BB80" i="6"/>
  <c r="BC80" i="6"/>
  <c r="BA85" i="6"/>
  <c r="BB85" i="6"/>
  <c r="BC85" i="6"/>
  <c r="BC93" i="6"/>
  <c r="BB93" i="6"/>
  <c r="BC63" i="6"/>
  <c r="BB63" i="6"/>
  <c r="BC32" i="6"/>
  <c r="BB32" i="6"/>
  <c r="BC18" i="6"/>
  <c r="BB18" i="6"/>
  <c r="BA45" i="6"/>
  <c r="BC45" i="6"/>
  <c r="BB45" i="6"/>
  <c r="BA30" i="6"/>
  <c r="BC30" i="6"/>
  <c r="BB30" i="6"/>
  <c r="BA17" i="6"/>
  <c r="BC17" i="6"/>
  <c r="BB17" i="6"/>
  <c r="BC78" i="6"/>
  <c r="BB78" i="6"/>
  <c r="BC54" i="6"/>
  <c r="BB54" i="6"/>
  <c r="BC21" i="6"/>
  <c r="BB21" i="6"/>
  <c r="BC58" i="6"/>
  <c r="BB44" i="6"/>
  <c r="BC44" i="6"/>
  <c r="BC31" i="6"/>
  <c r="BB31" i="6"/>
  <c r="BA47" i="6"/>
  <c r="H47" i="6" s="1"/>
  <c r="F47" i="6" s="1"/>
  <c r="BC47" i="6"/>
  <c r="BB47" i="6"/>
  <c r="BA20" i="6"/>
  <c r="BB20" i="6"/>
  <c r="BC20" i="6"/>
  <c r="BC62" i="6"/>
  <c r="BC64" i="6"/>
  <c r="BB64" i="6"/>
  <c r="BC38" i="6"/>
  <c r="BB38" i="6"/>
  <c r="BA37" i="6"/>
  <c r="BC37" i="6"/>
  <c r="BB37" i="6"/>
  <c r="BC66" i="6"/>
  <c r="BB66" i="6"/>
  <c r="BA34" i="6"/>
  <c r="BC34" i="6"/>
  <c r="BB34" i="6"/>
  <c r="BC11" i="6"/>
  <c r="BB11" i="6"/>
  <c r="BA39" i="6"/>
  <c r="BC39" i="6"/>
  <c r="BB39" i="6"/>
  <c r="BC86" i="6"/>
  <c r="BB86" i="6"/>
  <c r="BC92" i="6"/>
  <c r="BB92" i="6"/>
  <c r="BA78" i="6"/>
  <c r="BA62" i="6"/>
  <c r="BA92" i="6"/>
  <c r="BA93" i="6"/>
  <c r="H104" i="6" s="1"/>
  <c r="F104" i="6" s="1"/>
  <c r="BA86" i="6"/>
  <c r="BA21" i="6"/>
  <c r="J35" i="6"/>
  <c r="AQ9" i="6"/>
  <c r="BA54" i="6"/>
  <c r="H40" i="6" s="1"/>
  <c r="F40" i="6" s="1"/>
  <c r="BA11" i="6"/>
  <c r="AQ8" i="6"/>
  <c r="BA12" i="6"/>
  <c r="BA31" i="6"/>
  <c r="BA80" i="6"/>
  <c r="H51" i="6"/>
  <c r="F51" i="6" s="1"/>
  <c r="BA44" i="6"/>
  <c r="H80" i="6"/>
  <c r="F80" i="6" s="1"/>
  <c r="BA66" i="6"/>
  <c r="H66" i="6" s="1"/>
  <c r="F66" i="6" s="1"/>
  <c r="BA27" i="6"/>
  <c r="H33" i="6" s="1"/>
  <c r="F33" i="6" s="1"/>
  <c r="BA16" i="6"/>
  <c r="BA77" i="6"/>
  <c r="H96" i="6" s="1"/>
  <c r="F96" i="6" s="1"/>
  <c r="H105" i="6"/>
  <c r="F105" i="6" s="1"/>
  <c r="BA63" i="6"/>
  <c r="BA32" i="6"/>
  <c r="BA64" i="6"/>
  <c r="BA28" i="6"/>
  <c r="BA10" i="6"/>
  <c r="BA38" i="6"/>
  <c r="BA18" i="6"/>
  <c r="C12" i="6"/>
  <c r="C13" i="6"/>
  <c r="C15" i="6"/>
  <c r="C8" i="6"/>
  <c r="C16" i="6"/>
  <c r="C10" i="6"/>
  <c r="C17" i="6"/>
  <c r="C11" i="6"/>
  <c r="C9" i="6"/>
  <c r="C19" i="6"/>
  <c r="C21" i="6"/>
  <c r="C23" i="6"/>
  <c r="C14" i="6"/>
  <c r="C26" i="6"/>
  <c r="C27" i="6"/>
  <c r="C22" i="6"/>
  <c r="C29" i="6"/>
  <c r="C30" i="6"/>
  <c r="C24" i="6"/>
  <c r="C32" i="6"/>
  <c r="C33" i="6"/>
  <c r="C35" i="6"/>
  <c r="C37" i="6"/>
  <c r="C39" i="6"/>
  <c r="C20" i="6"/>
  <c r="C28" i="6"/>
  <c r="C46" i="6"/>
  <c r="C38" i="6"/>
  <c r="C47" i="6"/>
  <c r="C18" i="6"/>
  <c r="C48" i="6"/>
  <c r="C49" i="6"/>
  <c r="C40" i="6"/>
  <c r="C41" i="6"/>
  <c r="C50" i="6"/>
  <c r="C51" i="6"/>
  <c r="C52" i="6"/>
  <c r="C53" i="6"/>
  <c r="C54" i="6"/>
  <c r="C55" i="6"/>
  <c r="C59" i="6"/>
  <c r="C68" i="6"/>
  <c r="C69" i="6"/>
  <c r="C43" i="6"/>
  <c r="C58" i="6"/>
  <c r="C56" i="6"/>
  <c r="C70" i="6"/>
  <c r="C60" i="6"/>
  <c r="C61" i="6"/>
  <c r="C34" i="6"/>
  <c r="C31" i="6"/>
  <c r="C25" i="6"/>
  <c r="C62" i="6"/>
  <c r="C57" i="6"/>
  <c r="C63" i="6"/>
  <c r="C64" i="6"/>
  <c r="C65" i="6"/>
  <c r="C42" i="6"/>
  <c r="C45" i="6"/>
  <c r="C66" i="6"/>
  <c r="C67" i="6"/>
  <c r="C71" i="6"/>
  <c r="C72" i="6"/>
  <c r="C73" i="6"/>
  <c r="C74" i="6"/>
  <c r="C36" i="6"/>
  <c r="C4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H30" i="6" l="1"/>
  <c r="F30" i="6" s="1"/>
  <c r="H89" i="6"/>
  <c r="F89" i="6" s="1"/>
  <c r="BA58" i="6"/>
  <c r="BB72" i="6"/>
  <c r="BC72" i="6"/>
  <c r="BA72" i="6"/>
  <c r="H88" i="6"/>
  <c r="F88" i="6" s="1"/>
  <c r="H41" i="6"/>
  <c r="F41" i="6" s="1"/>
  <c r="H76" i="6"/>
  <c r="F76" i="6" s="1"/>
  <c r="H38" i="6"/>
  <c r="F38" i="6" s="1"/>
  <c r="H86" i="6"/>
  <c r="F86" i="6" s="1"/>
  <c r="H28" i="6"/>
  <c r="F28" i="6" s="1"/>
  <c r="H49" i="6"/>
  <c r="F49" i="6" s="1"/>
  <c r="H59" i="6"/>
  <c r="F59" i="6" s="1"/>
  <c r="H60" i="6"/>
  <c r="F60" i="6" s="1"/>
  <c r="BC57" i="6"/>
  <c r="BA57" i="6"/>
  <c r="BB57" i="6"/>
  <c r="H109" i="6"/>
  <c r="F109" i="6" s="1"/>
  <c r="H107" i="6"/>
  <c r="F107" i="6" s="1"/>
  <c r="H101" i="6"/>
  <c r="F101" i="6" s="1"/>
  <c r="BC7" i="6"/>
  <c r="BB7" i="6"/>
  <c r="H32" i="6"/>
  <c r="F32" i="6" s="1"/>
  <c r="H54" i="6"/>
  <c r="F54" i="6" s="1"/>
  <c r="H18" i="6"/>
  <c r="F18" i="6" s="1"/>
  <c r="H62" i="6"/>
  <c r="F62" i="6" s="1"/>
  <c r="H43" i="6"/>
  <c r="F43" i="6" s="1"/>
  <c r="H12" i="6"/>
  <c r="F12" i="6" s="1"/>
  <c r="H45" i="6"/>
  <c r="F45" i="6" s="1"/>
  <c r="H106" i="6"/>
  <c r="F106" i="6" s="1"/>
  <c r="BB9" i="6"/>
  <c r="BC9" i="6"/>
  <c r="BA8" i="6"/>
  <c r="BC8" i="6"/>
  <c r="BB8" i="6"/>
  <c r="H34" i="6"/>
  <c r="F34" i="6" s="1"/>
  <c r="H29" i="6"/>
  <c r="F29" i="6" s="1"/>
  <c r="H24" i="6"/>
  <c r="F24" i="6" s="1"/>
  <c r="H95" i="6"/>
  <c r="F95" i="6" s="1"/>
  <c r="H15" i="6"/>
  <c r="F15" i="6" s="1"/>
  <c r="H27" i="6"/>
  <c r="F27" i="6" s="1"/>
  <c r="H58" i="6"/>
  <c r="F58" i="6" s="1"/>
  <c r="H42" i="6"/>
  <c r="F42" i="6" s="1"/>
  <c r="H92" i="6"/>
  <c r="F92" i="6" s="1"/>
  <c r="H21" i="6"/>
  <c r="F21" i="6" s="1"/>
  <c r="H31" i="6"/>
  <c r="F31" i="6" s="1"/>
  <c r="H69" i="6"/>
  <c r="F69" i="6" s="1"/>
  <c r="H75" i="6"/>
  <c r="F75" i="6" s="1"/>
  <c r="H55" i="6"/>
  <c r="F55" i="6" s="1"/>
  <c r="H25" i="6"/>
  <c r="F25" i="6" s="1"/>
  <c r="H100" i="6"/>
  <c r="F100" i="6" s="1"/>
  <c r="H48" i="6"/>
  <c r="F48" i="6" s="1"/>
  <c r="H98" i="6"/>
  <c r="F98" i="6" s="1"/>
  <c r="H63" i="6"/>
  <c r="F63" i="6" s="1"/>
  <c r="H114" i="6"/>
  <c r="F114" i="6" s="1"/>
  <c r="H68" i="6"/>
  <c r="F68" i="6" s="1"/>
  <c r="H102" i="6"/>
  <c r="F102" i="6" s="1"/>
  <c r="H90" i="6"/>
  <c r="F90" i="6" s="1"/>
  <c r="H87" i="6"/>
  <c r="F87" i="6" s="1"/>
  <c r="H36" i="6"/>
  <c r="F36" i="6" s="1"/>
  <c r="H44" i="6"/>
  <c r="F44" i="6" s="1"/>
  <c r="BA9" i="6"/>
  <c r="H11" i="6" s="1"/>
  <c r="F11" i="6" s="1"/>
  <c r="H115" i="6"/>
  <c r="F115" i="6" s="1"/>
  <c r="H113" i="6"/>
  <c r="F113" i="6" s="1"/>
  <c r="H17" i="6"/>
  <c r="F17" i="6" s="1"/>
  <c r="H56" i="6"/>
  <c r="F56" i="6" s="1"/>
  <c r="H46" i="6"/>
  <c r="F46" i="6" s="1"/>
  <c r="H103" i="6"/>
  <c r="F103" i="6" s="1"/>
  <c r="H10" i="6"/>
  <c r="F10" i="6" s="1"/>
  <c r="H77" i="6"/>
  <c r="F77" i="6" s="1"/>
  <c r="H83" i="6"/>
  <c r="F83" i="6" s="1"/>
  <c r="H91" i="6"/>
  <c r="F91" i="6" s="1"/>
  <c r="H39" i="6"/>
  <c r="F39" i="6" s="1"/>
  <c r="H37" i="6"/>
  <c r="F37" i="6" s="1"/>
  <c r="H53" i="6"/>
  <c r="F53" i="6" s="1"/>
  <c r="H16" i="6"/>
  <c r="F16" i="6" s="1"/>
  <c r="H79" i="6"/>
  <c r="F79" i="6" s="1"/>
  <c r="H73" i="6"/>
  <c r="F73" i="6" s="1"/>
  <c r="H26" i="6"/>
  <c r="F26" i="6" s="1"/>
  <c r="H61" i="6"/>
  <c r="F61" i="6" s="1"/>
  <c r="H112" i="6"/>
  <c r="F112" i="6" s="1"/>
  <c r="H84" i="6"/>
  <c r="F84" i="6" s="1"/>
  <c r="H81" i="6"/>
  <c r="F81" i="6" s="1"/>
  <c r="H123" i="6"/>
  <c r="F123" i="6" s="1"/>
  <c r="H116" i="6"/>
  <c r="F116" i="6" s="1"/>
  <c r="H85" i="6"/>
  <c r="F85" i="6" s="1"/>
  <c r="H108" i="6"/>
  <c r="F108" i="6" s="1"/>
  <c r="H94" i="6"/>
  <c r="F94" i="6" s="1"/>
  <c r="H50" i="6"/>
  <c r="F50" i="6" s="1"/>
  <c r="H78" i="6"/>
  <c r="F78" i="6" s="1"/>
  <c r="H22" i="6"/>
  <c r="F22" i="6" s="1"/>
  <c r="H23" i="6"/>
  <c r="F23" i="6" s="1"/>
  <c r="H71" i="6"/>
  <c r="F71" i="6" s="1"/>
  <c r="H20" i="6"/>
  <c r="F20" i="6" s="1"/>
  <c r="H93" i="6"/>
  <c r="F93" i="6" s="1"/>
  <c r="H19" i="6"/>
  <c r="F19" i="6" s="1"/>
  <c r="BA7" i="6"/>
  <c r="H14" i="6" s="1"/>
  <c r="H72" i="6" l="1"/>
  <c r="F72" i="6" s="1"/>
  <c r="H64" i="6"/>
  <c r="F64" i="6" s="1"/>
  <c r="H57" i="6"/>
  <c r="F57" i="6" s="1"/>
  <c r="H67" i="6"/>
  <c r="F67" i="6" s="1"/>
  <c r="H82" i="6"/>
  <c r="F82" i="6" s="1"/>
  <c r="H9" i="6"/>
  <c r="F9" i="6" s="1"/>
  <c r="H8" i="6"/>
  <c r="F8" i="6" s="1"/>
  <c r="H7" i="6"/>
  <c r="F7" i="6" s="1"/>
  <c r="H13" i="6"/>
  <c r="F13" i="6" s="1"/>
  <c r="H35" i="6"/>
  <c r="F35" i="6" s="1"/>
  <c r="J14" i="6" l="1"/>
  <c r="I14" i="6"/>
  <c r="F14" i="6" l="1"/>
</calcChain>
</file>

<file path=xl/sharedStrings.xml><?xml version="1.0" encoding="utf-8"?>
<sst xmlns="http://schemas.openxmlformats.org/spreadsheetml/2006/main" count="925" uniqueCount="306">
  <si>
    <t>Name</t>
  </si>
  <si>
    <t>Newburn River Run</t>
  </si>
  <si>
    <t>Handicap</t>
  </si>
  <si>
    <t>Actual Finish Positions</t>
  </si>
  <si>
    <t>Pos</t>
  </si>
  <si>
    <t>Time</t>
  </si>
  <si>
    <t>Actual Time</t>
  </si>
  <si>
    <t>Points</t>
  </si>
  <si>
    <t>Sorted by Actual Time</t>
  </si>
  <si>
    <t>Change</t>
  </si>
  <si>
    <t>Brian Hetherington</t>
  </si>
  <si>
    <t>Emma Walton</t>
  </si>
  <si>
    <t>Chrystal Skeldon</t>
  </si>
  <si>
    <t>Jack Armstrong</t>
  </si>
  <si>
    <t>Ellen Williams</t>
  </si>
  <si>
    <t>Pred Time</t>
  </si>
  <si>
    <t>Time Faster</t>
  </si>
  <si>
    <t>% diff</t>
  </si>
  <si>
    <t xml:space="preserve">Points (no max) </t>
  </si>
  <si>
    <t>Andy Clark</t>
  </si>
  <si>
    <t>Kayleigh Dunn</t>
  </si>
  <si>
    <t>Adam Hamilton</t>
  </si>
  <si>
    <t>Simon Lyon</t>
  </si>
  <si>
    <t>Andy Wigmore</t>
  </si>
  <si>
    <t>Denver Stretesky</t>
  </si>
  <si>
    <t>Mason Stretesky</t>
  </si>
  <si>
    <t>Paddy Dinsmore</t>
  </si>
  <si>
    <t>Matty Summers</t>
  </si>
  <si>
    <t>Emily James</t>
  </si>
  <si>
    <t>Matt Darbyshire</t>
  </si>
  <si>
    <t>Penny Pegman</t>
  </si>
  <si>
    <t>Vicky Erickson</t>
  </si>
  <si>
    <t>Mish Margison</t>
  </si>
  <si>
    <t>Kevin Wilson</t>
  </si>
  <si>
    <t>Nina Wilkinson</t>
  </si>
  <si>
    <t>Dan Weatherill</t>
  </si>
  <si>
    <t>Julie Williams</t>
  </si>
  <si>
    <t>Mark Summers</t>
  </si>
  <si>
    <t>Sarah Graham</t>
  </si>
  <si>
    <t>Gary Lewis</t>
  </si>
  <si>
    <t>Jamie Davis</t>
  </si>
  <si>
    <t>Gavin Lee</t>
  </si>
  <si>
    <t>James Hardie</t>
  </si>
  <si>
    <t>Sean McIntyre</t>
  </si>
  <si>
    <t>Keith O'Donnell</t>
  </si>
  <si>
    <t>Sarah Robson</t>
  </si>
  <si>
    <t>Becki Newman</t>
  </si>
  <si>
    <t>Alan Heslington</t>
  </si>
  <si>
    <t>Joseph Hoben</t>
  </si>
  <si>
    <t>Tony Maddocks</t>
  </si>
  <si>
    <t>Names</t>
  </si>
  <si>
    <t>Harry Coates</t>
  </si>
  <si>
    <t>Phil Aiston</t>
  </si>
  <si>
    <t>Olly Aird</t>
  </si>
  <si>
    <t>Robbie Livermore</t>
  </si>
  <si>
    <t>Gez Davidson</t>
  </si>
  <si>
    <t>Mark Richardson</t>
  </si>
  <si>
    <t>Paul McAleer</t>
  </si>
  <si>
    <t>Alan Moses</t>
  </si>
  <si>
    <t>Liam Smart</t>
  </si>
  <si>
    <t>Gill Weatherill</t>
  </si>
  <si>
    <t>Anna French</t>
  </si>
  <si>
    <t>Rob McMahon</t>
  </si>
  <si>
    <t>Jackie Garnett</t>
  </si>
  <si>
    <t>Joesph Hoben</t>
  </si>
  <si>
    <t>Tim Nicholson</t>
  </si>
  <si>
    <t>Erin Prior</t>
  </si>
  <si>
    <t>Dave Collinson</t>
  </si>
  <si>
    <t>Lyndsey Day</t>
  </si>
  <si>
    <t>Alastair Willis</t>
  </si>
  <si>
    <t>Nathan Dalgarno</t>
  </si>
  <si>
    <t>Kevin Hood</t>
  </si>
  <si>
    <t>Sarah Cawthorn</t>
  </si>
  <si>
    <t>Ian McDougall</t>
  </si>
  <si>
    <t>Elaine Ashton</t>
  </si>
  <si>
    <t>Laura Murphy</t>
  </si>
  <si>
    <t>Paul Stretesky</t>
  </si>
  <si>
    <t>Samuel Charlton</t>
  </si>
  <si>
    <t>Darryl Roe</t>
  </si>
  <si>
    <t>Mick Skeldon</t>
  </si>
  <si>
    <t>Julie Collinson</t>
  </si>
  <si>
    <t>Elena Walker</t>
  </si>
  <si>
    <t>Thomas Ferguson</t>
  </si>
  <si>
    <t>Daniel Broderick</t>
  </si>
  <si>
    <t>Joe Colligan</t>
  </si>
  <si>
    <t>Jitka Richards</t>
  </si>
  <si>
    <t>Paul James</t>
  </si>
  <si>
    <t>Ruth Marshall</t>
  </si>
  <si>
    <t>Leanne Lewis</t>
  </si>
  <si>
    <t>Graham Armstrong</t>
  </si>
  <si>
    <t>James Torbett</t>
  </si>
  <si>
    <t>John Young</t>
  </si>
  <si>
    <t>Kevin Payne</t>
  </si>
  <si>
    <t>Kris Stobbs</t>
  </si>
  <si>
    <t>Becky Armstrong</t>
  </si>
  <si>
    <t>Caroline Cunningham</t>
  </si>
  <si>
    <t>Jeanette Gibson</t>
  </si>
  <si>
    <t>Willem Harrison</t>
  </si>
  <si>
    <t>Karen Livermore</t>
  </si>
  <si>
    <t>Bill Todd</t>
  </si>
  <si>
    <t>Emma Gallagher</t>
  </si>
  <si>
    <t>Jacob Lisle</t>
  </si>
  <si>
    <t>Katherine O'donnell</t>
  </si>
  <si>
    <t>Mathew O'donnell</t>
  </si>
  <si>
    <t>Neil Armstrong</t>
  </si>
  <si>
    <t>Sarah Wylie</t>
  </si>
  <si>
    <t>Shaun Broderick</t>
  </si>
  <si>
    <t>Simon Williams</t>
  </si>
  <si>
    <t>Sophie Reid-McGlinn</t>
  </si>
  <si>
    <t>Tim Flannery</t>
  </si>
  <si>
    <t>William Gibson</t>
  </si>
  <si>
    <t>Ian Gowing</t>
  </si>
  <si>
    <t>Kath Robertson</t>
  </si>
  <si>
    <t>Steve Armstrong</t>
  </si>
  <si>
    <t>Katherine Sayer</t>
  </si>
  <si>
    <t>Zack Stobbs</t>
  </si>
  <si>
    <t>Joe Collins</t>
  </si>
  <si>
    <t>Callum Livermore</t>
  </si>
  <si>
    <t>Kate Weatherill</t>
  </si>
  <si>
    <t>Alex Walker</t>
  </si>
  <si>
    <t>Hannah Walker</t>
  </si>
  <si>
    <t>Luke Pichler</t>
  </si>
  <si>
    <t>Ella Davidson</t>
  </si>
  <si>
    <t>Ernie Noble</t>
  </si>
  <si>
    <t>Laura Firth</t>
  </si>
  <si>
    <t>Samuel Train</t>
  </si>
  <si>
    <t>Thomas Davidson</t>
  </si>
  <si>
    <t>Steve Aird</t>
  </si>
  <si>
    <t>Louie Margison</t>
  </si>
  <si>
    <t>Thomas Dunlop</t>
  </si>
  <si>
    <t>Naomi Powell</t>
  </si>
  <si>
    <t>David Diston</t>
  </si>
  <si>
    <t>Danny Hughes</t>
  </si>
  <si>
    <t>Jude Smith</t>
  </si>
  <si>
    <t>Sam Proud</t>
  </si>
  <si>
    <t>Andy Graham</t>
  </si>
  <si>
    <t>Katie Dillon</t>
  </si>
  <si>
    <t>Sharon Myers</t>
  </si>
  <si>
    <t>Joseph Myers</t>
  </si>
  <si>
    <t>Barry Allsopp</t>
  </si>
  <si>
    <t>Eira Hegarty</t>
  </si>
  <si>
    <t>Mick Costello</t>
  </si>
  <si>
    <t>Christine Stretesky</t>
  </si>
  <si>
    <t>Summer Grand Prix</t>
  </si>
  <si>
    <t>Blyth 10k</t>
  </si>
  <si>
    <t>TOG 5k</t>
  </si>
  <si>
    <t>Clive Cookson 10k</t>
  </si>
  <si>
    <t>Tynedale 10k</t>
  </si>
  <si>
    <t>Sunderland 5k</t>
  </si>
  <si>
    <t>Quayside 5k</t>
  </si>
  <si>
    <t>Pier to Pier</t>
  </si>
  <si>
    <t>T&amp;F 1 - Monkton</t>
  </si>
  <si>
    <t>Gordon Smith relays</t>
  </si>
  <si>
    <t>T&amp;F 2 - Monkton</t>
  </si>
  <si>
    <t>T&amp;F 3 - Monkton</t>
  </si>
  <si>
    <t>SGP 1</t>
  </si>
  <si>
    <t>SGP 2</t>
  </si>
  <si>
    <t>SGP 3</t>
  </si>
  <si>
    <t>SGP 4</t>
  </si>
  <si>
    <t>Emilia Marciszewska</t>
  </si>
  <si>
    <t>Donna Thompson</t>
  </si>
  <si>
    <t>Darren Flynn</t>
  </si>
  <si>
    <t>Briony Livermore</t>
  </si>
  <si>
    <t>Jenna Higgs</t>
  </si>
  <si>
    <t>Danielle Hodgkinson</t>
  </si>
  <si>
    <t>David Hall</t>
  </si>
  <si>
    <t>Daniel Smith</t>
  </si>
  <si>
    <t>Jimmy Flynn</t>
  </si>
  <si>
    <t>Alex Richardson</t>
  </si>
  <si>
    <t>PD pred times</t>
  </si>
  <si>
    <t>2x Best SGP</t>
  </si>
  <si>
    <t>[sgp cell1]</t>
  </si>
  <si>
    <t>[sgp cell2]</t>
  </si>
  <si>
    <t>[sgp cell3]</t>
  </si>
  <si>
    <t>[sgp cell4]</t>
  </si>
  <si>
    <t>[Sgp best]</t>
  </si>
  <si>
    <t>[sgp 2nd best]</t>
  </si>
  <si>
    <t>[Road cell1]</t>
  </si>
  <si>
    <t>[Road cell2]</t>
  </si>
  <si>
    <t>[Road cell3]</t>
  </si>
  <si>
    <t>[Road cell4]</t>
  </si>
  <si>
    <t>[Road best]</t>
  </si>
  <si>
    <t>[Road 2nd best]</t>
  </si>
  <si>
    <t>[Road cell5]</t>
  </si>
  <si>
    <t>[Road cell6]</t>
  </si>
  <si>
    <t>[Road cell7]</t>
  </si>
  <si>
    <t>[Road cell8]</t>
  </si>
  <si>
    <t>[Trail cell1]</t>
  </si>
  <si>
    <t>[Trail cell2]</t>
  </si>
  <si>
    <t>[Trail cell3]</t>
  </si>
  <si>
    <t>[Trail best]</t>
  </si>
  <si>
    <t>Best Relay / Track</t>
  </si>
  <si>
    <t>[Relay / Track cell1]</t>
  </si>
  <si>
    <t>[Relay / Track cell2]</t>
  </si>
  <si>
    <t>[Relay / Track cell3]</t>
  </si>
  <si>
    <t>[Relay / Track cell4]</t>
  </si>
  <si>
    <t>[Relay / Track cell5]</t>
  </si>
  <si>
    <t>[Relay / Track cell6]</t>
  </si>
  <si>
    <t>[Relay / Track cell7]</t>
  </si>
  <si>
    <t>[Relay / Track best]</t>
  </si>
  <si>
    <t>T&amp;F 4 - Churchill</t>
  </si>
  <si>
    <t>[Road cell9]</t>
  </si>
  <si>
    <t>[Road cell10]</t>
  </si>
  <si>
    <t>Event Point (1 / event)</t>
  </si>
  <si>
    <t>Brian Robertson</t>
  </si>
  <si>
    <t>Gordon Smiths relays</t>
  </si>
  <si>
    <t>Michael Day</t>
  </si>
  <si>
    <t>Steven Compton</t>
  </si>
  <si>
    <t>Koen Vandoremaele</t>
  </si>
  <si>
    <t>Paul Stubbs</t>
  </si>
  <si>
    <t>Steve Mallam</t>
  </si>
  <si>
    <t>Marie Collinson</t>
  </si>
  <si>
    <t>Rob Strettle</t>
  </si>
  <si>
    <t>Nicole Davison</t>
  </si>
  <si>
    <t>Kelly Richards</t>
  </si>
  <si>
    <t>Position</t>
  </si>
  <si>
    <t>Hugh Fenwick</t>
  </si>
  <si>
    <t>Nathan Brown</t>
  </si>
  <si>
    <t>Ruben Moss</t>
  </si>
  <si>
    <t>Millie Train</t>
  </si>
  <si>
    <t>Martha Bowens</t>
  </si>
  <si>
    <t>Oscar Pichler</t>
  </si>
  <si>
    <t>Rachel Forrest</t>
  </si>
  <si>
    <t>James Redford</t>
  </si>
  <si>
    <t>Freya Pullan</t>
  </si>
  <si>
    <t>Jessica Collins</t>
  </si>
  <si>
    <t>Guy Bracken</t>
  </si>
  <si>
    <t>Micky Todd</t>
  </si>
  <si>
    <t>NT 10km</t>
  </si>
  <si>
    <t>Blyth 10km</t>
  </si>
  <si>
    <t>Weetslade relays</t>
  </si>
  <si>
    <t>Club Championships</t>
  </si>
  <si>
    <t>Any Marathon</t>
  </si>
  <si>
    <t>Wallsend Harriers Summer Grand Prix 2018</t>
  </si>
  <si>
    <t>North Tyneside 10k</t>
  </si>
  <si>
    <t>T&amp;F 1</t>
  </si>
  <si>
    <t>Pier 2 Pier</t>
  </si>
  <si>
    <t>T&amp;F 2</t>
  </si>
  <si>
    <t>Weetslade Relays</t>
  </si>
  <si>
    <t>T&amp;F 3</t>
  </si>
  <si>
    <t>T&amp;F 4</t>
  </si>
  <si>
    <t>Any 1 marathon (26 point min)</t>
  </si>
  <si>
    <t>(10 point min)</t>
  </si>
  <si>
    <t>(5 point min)</t>
  </si>
  <si>
    <t>(11 point min)</t>
  </si>
  <si>
    <t>3x Best Road</t>
  </si>
  <si>
    <t>[Road 3rd best]</t>
  </si>
  <si>
    <t>(3 point min)</t>
  </si>
  <si>
    <t>(4 point min)</t>
  </si>
  <si>
    <t>Lee Pattinson</t>
  </si>
  <si>
    <t>Paul Heatherington</t>
  </si>
  <si>
    <t>Scott Kirkley</t>
  </si>
  <si>
    <t>Rebecca Noble</t>
  </si>
  <si>
    <t>Megan Pattinson</t>
  </si>
  <si>
    <t>Zahra Strettle</t>
  </si>
  <si>
    <t>Osian Hegarty</t>
  </si>
  <si>
    <t>Steven Taylor</t>
  </si>
  <si>
    <t>Dave Diston</t>
  </si>
  <si>
    <t>Josh Oates</t>
  </si>
  <si>
    <t>Sam Charlton</t>
  </si>
  <si>
    <t>Kamran Mohammed</t>
  </si>
  <si>
    <t>Zara Ratcliffe</t>
  </si>
  <si>
    <t>Alex Strettle</t>
  </si>
  <si>
    <t>Caitlin Sproet</t>
  </si>
  <si>
    <t>Callum Brown</t>
  </si>
  <si>
    <t>Chris Smith</t>
  </si>
  <si>
    <t>Jillian Burns</t>
  </si>
  <si>
    <t>Jon French</t>
  </si>
  <si>
    <t>Jordan Middlemist</t>
  </si>
  <si>
    <t>Lee Evans</t>
  </si>
  <si>
    <t>Louis Bayfield</t>
  </si>
  <si>
    <t>Marion Dreano-Thwaite</t>
  </si>
  <si>
    <t>Michael Lindsay</t>
  </si>
  <si>
    <t>Nevaeh Stobbs</t>
  </si>
  <si>
    <t>Ray Flanagan</t>
  </si>
  <si>
    <t>Stacey Anderson</t>
  </si>
  <si>
    <t>Stephen Sayer</t>
  </si>
  <si>
    <t>Stephen Taylor</t>
  </si>
  <si>
    <t>Mike Walker</t>
  </si>
  <si>
    <t>Connor Prior</t>
  </si>
  <si>
    <t>Paul Mcaleer</t>
  </si>
  <si>
    <t>Lee Walker</t>
  </si>
  <si>
    <t>Lesley Cummings</t>
  </si>
  <si>
    <t>Lindsey Broderick</t>
  </si>
  <si>
    <t>Rob Mcmahon</t>
  </si>
  <si>
    <t>Hayley Gibson</t>
  </si>
  <si>
    <t>Erin Anderson</t>
  </si>
  <si>
    <t>Paul Corrigan</t>
  </si>
  <si>
    <t>Alex Hemsley</t>
  </si>
  <si>
    <t>Sharron Nugen</t>
  </si>
  <si>
    <t>Overall Points</t>
  </si>
  <si>
    <t>(=10km/6.2*7.7)</t>
  </si>
  <si>
    <t>Keith O'donnell</t>
  </si>
  <si>
    <t>Jess Marriott</t>
  </si>
  <si>
    <t>Hannah Caroline</t>
  </si>
  <si>
    <t>Simon Charlton</t>
  </si>
  <si>
    <t>Andy McClean</t>
  </si>
  <si>
    <t>(=10km/6.2*6.4)</t>
  </si>
  <si>
    <t>(=2m/2*2.75)</t>
  </si>
  <si>
    <t>*New run</t>
  </si>
  <si>
    <t>Mark Taylor</t>
  </si>
  <si>
    <t>Sam Crooks</t>
  </si>
  <si>
    <t>Katie Mitchelson</t>
  </si>
  <si>
    <t>Holly Walton</t>
  </si>
  <si>
    <t>Casey Stubbs</t>
  </si>
  <si>
    <t>NR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</si>
</sst>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400]h:mm:ss\ AM/PM"/>
    <numFmt numFmtId="165" formatCode="0.0"/>
    <numFmt numFmtId="166" formatCode="ddd\ dd\ mmm\ yyyy"/>
  </numFmts>
  <fonts count="18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sz val="8"/>
      <name val="Calibri"/>
      <family val="2"/>
    </font>
    <font>
      <b/>
      <sz val="9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indexed="8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4"/>
      <color theme="1"/>
      <name val="Calibri"/>
      <family val="2"/>
      <scheme val="minor"/>
    </font>
    <font>
      <i/>
      <sz val="9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theme="0" tint="-0.499984740745262"/>
      </left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theme="0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/>
      </top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/>
      <bottom style="thin">
        <color theme="0"/>
      </bottom>
      <diagonal/>
    </border>
    <border>
      <left/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thin">
        <color theme="0" tint="-0.499984740745262"/>
      </left>
      <right style="hair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 style="hair">
        <color theme="0" tint="-0.499984740745262"/>
      </left>
      <right style="thin">
        <color theme="0" tint="-0.499984740745262"/>
      </right>
      <top style="thin">
        <color theme="0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499984740745262"/>
      </left>
      <right style="medium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 style="thin">
        <color theme="0"/>
      </bottom>
      <diagonal/>
    </border>
  </borders>
  <cellStyleXfs count="3">
    <xf numFmtId="0" fontId="0" fillId="0" borderId="0"/>
    <xf numFmtId="0" fontId="2" fillId="0" borderId="0"/>
    <xf numFmtId="0" fontId="10" fillId="0" borderId="0" applyNumberFormat="0" applyFill="0" applyBorder="0" applyAlignment="0" applyProtection="0"/>
  </cellStyleXfs>
  <cellXfs count="16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5" xfId="0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5" fillId="0" borderId="1" xfId="0" applyFont="1" applyBorder="1"/>
    <xf numFmtId="21" fontId="0" fillId="0" borderId="1" xfId="0" applyNumberFormat="1" applyBorder="1"/>
    <xf numFmtId="164" fontId="0" fillId="0" borderId="1" xfId="0" applyNumberFormat="1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4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0" fillId="0" borderId="1" xfId="0" applyBorder="1" applyAlignme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4" xfId="0" applyFont="1" applyBorder="1"/>
    <xf numFmtId="0" fontId="0" fillId="0" borderId="7" xfId="0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0" borderId="8" xfId="0" applyFont="1" applyBorder="1" applyAlignment="1">
      <alignment horizontal="center" vertical="top" wrapText="1"/>
    </xf>
    <xf numFmtId="0" fontId="0" fillId="0" borderId="1" xfId="0" applyFill="1" applyBorder="1" applyAlignment="1"/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8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2" xfId="0" applyBorder="1"/>
    <xf numFmtId="1" fontId="0" fillId="0" borderId="12" xfId="0" applyNumberForma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9" fillId="0" borderId="1" xfId="0" applyFont="1" applyBorder="1"/>
    <xf numFmtId="164" fontId="9" fillId="0" borderId="1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0" fillId="0" borderId="1" xfId="2" applyBorder="1"/>
    <xf numFmtId="164" fontId="7" fillId="0" borderId="12" xfId="0" applyNumberFormat="1" applyFont="1" applyBorder="1" applyAlignment="1">
      <alignment horizontal="center"/>
    </xf>
    <xf numFmtId="0" fontId="0" fillId="0" borderId="11" xfId="0" applyBorder="1" applyAlignment="1"/>
    <xf numFmtId="0" fontId="11" fillId="0" borderId="1" xfId="0" applyFont="1" applyBorder="1"/>
    <xf numFmtId="165" fontId="0" fillId="0" borderId="12" xfId="0" applyNumberForma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/>
    <xf numFmtId="0" fontId="0" fillId="0" borderId="15" xfId="0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5" fillId="0" borderId="5" xfId="0" applyFont="1" applyBorder="1" applyAlignment="1">
      <alignment horizontal="center"/>
    </xf>
    <xf numFmtId="0" fontId="11" fillId="0" borderId="4" xfId="0" applyFont="1" applyBorder="1"/>
    <xf numFmtId="0" fontId="11" fillId="0" borderId="25" xfId="0" applyFont="1" applyBorder="1"/>
    <xf numFmtId="0" fontId="9" fillId="0" borderId="5" xfId="0" applyFont="1" applyBorder="1" applyAlignment="1">
      <alignment horizontal="left"/>
    </xf>
    <xf numFmtId="0" fontId="9" fillId="0" borderId="5" xfId="0" applyFont="1" applyBorder="1"/>
    <xf numFmtId="164" fontId="9" fillId="0" borderId="5" xfId="0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11" fillId="0" borderId="14" xfId="0" applyFont="1" applyBorder="1"/>
    <xf numFmtId="0" fontId="11" fillId="0" borderId="17" xfId="0" applyFont="1" applyBorder="1"/>
    <xf numFmtId="0" fontId="11" fillId="0" borderId="30" xfId="0" applyFont="1" applyFill="1" applyBorder="1"/>
    <xf numFmtId="0" fontId="0" fillId="0" borderId="31" xfId="0" applyNumberFormat="1" applyBorder="1"/>
    <xf numFmtId="1" fontId="0" fillId="0" borderId="31" xfId="0" applyNumberFormat="1" applyBorder="1"/>
    <xf numFmtId="0" fontId="11" fillId="0" borderId="30" xfId="0" applyFont="1" applyBorder="1"/>
    <xf numFmtId="164" fontId="0" fillId="0" borderId="18" xfId="0" applyNumberFormat="1" applyBorder="1" applyAlignment="1">
      <alignment horizontal="center"/>
    </xf>
    <xf numFmtId="0" fontId="11" fillId="0" borderId="32" xfId="0" applyFont="1" applyBorder="1"/>
    <xf numFmtId="0" fontId="9" fillId="0" borderId="20" xfId="0" applyFont="1" applyBorder="1" applyAlignment="1">
      <alignment horizontal="left"/>
    </xf>
    <xf numFmtId="0" fontId="9" fillId="0" borderId="20" xfId="0" applyFont="1" applyBorder="1"/>
    <xf numFmtId="164" fontId="9" fillId="0" borderId="20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0" fontId="0" fillId="0" borderId="26" xfId="0" applyBorder="1"/>
    <xf numFmtId="0" fontId="0" fillId="0" borderId="13" xfId="0" applyBorder="1"/>
    <xf numFmtId="0" fontId="0" fillId="0" borderId="25" xfId="0" applyBorder="1"/>
    <xf numFmtId="0" fontId="13" fillId="0" borderId="8" xfId="0" applyFont="1" applyFill="1" applyBorder="1" applyAlignment="1">
      <alignment horizontal="center" vertical="center" textRotation="90" wrapText="1"/>
    </xf>
    <xf numFmtId="0" fontId="0" fillId="0" borderId="33" xfId="0" applyBorder="1"/>
    <xf numFmtId="0" fontId="12" fillId="0" borderId="5" xfId="0" applyFont="1" applyBorder="1" applyAlignment="1">
      <alignment horizontal="center"/>
    </xf>
    <xf numFmtId="0" fontId="12" fillId="0" borderId="25" xfId="0" applyFont="1" applyBorder="1" applyAlignment="1"/>
    <xf numFmtId="0" fontId="0" fillId="0" borderId="0" xfId="0" applyBorder="1"/>
    <xf numFmtId="0" fontId="6" fillId="0" borderId="18" xfId="0" applyFont="1" applyBorder="1" applyAlignment="1">
      <alignment horizontal="center"/>
    </xf>
    <xf numFmtId="164" fontId="0" fillId="0" borderId="31" xfId="0" applyNumberFormat="1" applyBorder="1"/>
    <xf numFmtId="0" fontId="1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5" fillId="0" borderId="34" xfId="0" applyFont="1" applyBorder="1" applyAlignment="1">
      <alignment horizontal="center" wrapText="1"/>
    </xf>
    <xf numFmtId="0" fontId="15" fillId="0" borderId="35" xfId="0" applyFont="1" applyBorder="1" applyAlignment="1">
      <alignment horizontal="center" wrapText="1"/>
    </xf>
    <xf numFmtId="0" fontId="15" fillId="0" borderId="36" xfId="0" applyFont="1" applyBorder="1" applyAlignment="1">
      <alignment horizontal="center" wrapText="1"/>
    </xf>
    <xf numFmtId="0" fontId="15" fillId="0" borderId="37" xfId="0" applyFont="1" applyBorder="1" applyAlignment="1">
      <alignment horizontal="center" wrapText="1"/>
    </xf>
    <xf numFmtId="0" fontId="14" fillId="0" borderId="8" xfId="0" applyFont="1" applyFill="1" applyBorder="1" applyAlignment="1">
      <alignment horizontal="center" vertical="center" textRotation="90" wrapText="1"/>
    </xf>
    <xf numFmtId="0" fontId="0" fillId="0" borderId="10" xfId="0" applyBorder="1" applyAlignment="1">
      <alignment horizontal="center"/>
    </xf>
    <xf numFmtId="0" fontId="0" fillId="0" borderId="38" xfId="0" applyBorder="1" applyAlignment="1">
      <alignment horizontal="center"/>
    </xf>
    <xf numFmtId="0" fontId="1" fillId="0" borderId="39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34" xfId="0" applyFont="1" applyBorder="1" applyAlignment="1">
      <alignment horizontal="center" wrapText="1"/>
    </xf>
    <xf numFmtId="0" fontId="6" fillId="0" borderId="8" xfId="0" applyFont="1" applyBorder="1" applyAlignment="1">
      <alignment horizontal="center" wrapText="1"/>
    </xf>
    <xf numFmtId="0" fontId="1" fillId="0" borderId="9" xfId="0" applyFont="1" applyBorder="1" applyAlignment="1"/>
    <xf numFmtId="0" fontId="1" fillId="0" borderId="8" xfId="0" applyFont="1" applyBorder="1" applyAlignment="1"/>
    <xf numFmtId="0" fontId="1" fillId="0" borderId="10" xfId="0" applyFont="1" applyBorder="1" applyAlignment="1"/>
    <xf numFmtId="0" fontId="5" fillId="0" borderId="41" xfId="0" applyFont="1" applyBorder="1" applyAlignment="1">
      <alignment horizontal="left"/>
    </xf>
    <xf numFmtId="0" fontId="5" fillId="0" borderId="41" xfId="0" applyFont="1" applyBorder="1" applyAlignment="1">
      <alignment horizontal="center"/>
    </xf>
    <xf numFmtId="164" fontId="5" fillId="0" borderId="41" xfId="0" applyNumberFormat="1" applyFont="1" applyBorder="1" applyAlignment="1">
      <alignment horizontal="center"/>
    </xf>
    <xf numFmtId="0" fontId="0" fillId="0" borderId="41" xfId="0" applyBorder="1" applyAlignment="1">
      <alignment horizontal="center"/>
    </xf>
    <xf numFmtId="164" fontId="7" fillId="0" borderId="41" xfId="0" applyNumberFormat="1" applyFont="1" applyBorder="1" applyAlignment="1">
      <alignment horizontal="center"/>
    </xf>
    <xf numFmtId="0" fontId="0" fillId="0" borderId="41" xfId="0" applyBorder="1"/>
    <xf numFmtId="165" fontId="0" fillId="0" borderId="41" xfId="0" applyNumberFormat="1" applyBorder="1" applyAlignment="1">
      <alignment horizontal="center"/>
    </xf>
    <xf numFmtId="1" fontId="0" fillId="0" borderId="41" xfId="0" applyNumberFormat="1" applyBorder="1" applyAlignment="1">
      <alignment horizontal="center"/>
    </xf>
    <xf numFmtId="0" fontId="11" fillId="0" borderId="19" xfId="0" applyFont="1" applyBorder="1"/>
    <xf numFmtId="0" fontId="5" fillId="0" borderId="1" xfId="0" applyFont="1" applyBorder="1" applyAlignment="1">
      <alignment horizontal="center"/>
    </xf>
    <xf numFmtId="0" fontId="0" fillId="0" borderId="42" xfId="0" applyBorder="1"/>
    <xf numFmtId="20" fontId="0" fillId="0" borderId="1" xfId="0" applyNumberFormat="1" applyBorder="1" applyAlignment="1">
      <alignment horizontal="center"/>
    </xf>
    <xf numFmtId="0" fontId="11" fillId="0" borderId="26" xfId="0" applyFont="1" applyFill="1" applyBorder="1"/>
    <xf numFmtId="0" fontId="11" fillId="0" borderId="1" xfId="0" applyFont="1" applyFill="1" applyBorder="1"/>
    <xf numFmtId="0" fontId="5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wrapText="1"/>
    </xf>
    <xf numFmtId="0" fontId="0" fillId="0" borderId="1" xfId="0" applyFont="1" applyBorder="1" applyAlignment="1">
      <alignment horizontal="left"/>
    </xf>
    <xf numFmtId="0" fontId="0" fillId="0" borderId="0" xfId="0"/>
    <xf numFmtId="0" fontId="0" fillId="0" borderId="1" xfId="0" applyBorder="1"/>
    <xf numFmtId="0" fontId="0" fillId="0" borderId="17" xfId="0" applyBorder="1"/>
    <xf numFmtId="21" fontId="0" fillId="0" borderId="1" xfId="0" applyNumberFormat="1" applyBorder="1"/>
    <xf numFmtId="0" fontId="0" fillId="0" borderId="0" xfId="0" applyBorder="1"/>
    <xf numFmtId="0" fontId="16" fillId="2" borderId="30" xfId="0" applyFont="1" applyFill="1" applyBorder="1"/>
    <xf numFmtId="0" fontId="0" fillId="0" borderId="43" xfId="0" applyBorder="1"/>
    <xf numFmtId="0" fontId="11" fillId="2" borderId="1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44" xfId="0" applyFill="1" applyBorder="1"/>
    <xf numFmtId="0" fontId="0" fillId="0" borderId="0" xfId="0" applyFill="1" applyBorder="1" applyAlignment="1">
      <alignment horizontal="left"/>
    </xf>
    <xf numFmtId="0" fontId="17" fillId="0" borderId="32" xfId="0" applyFont="1" applyBorder="1"/>
    <xf numFmtId="0" fontId="5" fillId="0" borderId="1" xfId="0" applyFont="1" applyBorder="1" applyAlignment="1">
      <alignment horizontal="center"/>
    </xf>
    <xf numFmtId="166" fontId="12" fillId="0" borderId="22" xfId="0" applyNumberFormat="1" applyFont="1" applyBorder="1" applyAlignment="1">
      <alignment horizontal="center"/>
    </xf>
    <xf numFmtId="166" fontId="12" fillId="0" borderId="23" xfId="0" applyNumberFormat="1" applyFont="1" applyBorder="1" applyAlignment="1">
      <alignment horizontal="center"/>
    </xf>
    <xf numFmtId="166" fontId="12" fillId="0" borderId="24" xfId="0" applyNumberFormat="1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13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166" fontId="12" fillId="0" borderId="27" xfId="0" applyNumberFormat="1" applyFont="1" applyBorder="1" applyAlignment="1">
      <alignment horizontal="center"/>
    </xf>
    <xf numFmtId="166" fontId="12" fillId="0" borderId="28" xfId="0" applyNumberFormat="1" applyFont="1" applyBorder="1" applyAlignment="1">
      <alignment horizontal="center"/>
    </xf>
    <xf numFmtId="166" fontId="12" fillId="0" borderId="29" xfId="0" applyNumberFormat="1" applyFont="1" applyBorder="1" applyAlignment="1">
      <alignment horizontal="center"/>
    </xf>
    <xf numFmtId="166" fontId="12" fillId="0" borderId="2" xfId="0" applyNumberFormat="1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166" fontId="12" fillId="0" borderId="3" xfId="0" applyNumberFormat="1" applyFont="1" applyBorder="1" applyAlignment="1">
      <alignment horizontal="center"/>
    </xf>
    <xf numFmtId="166" fontId="12" fillId="0" borderId="46" xfId="0" applyNumberFormat="1" applyFont="1" applyBorder="1" applyAlignment="1">
      <alignment horizontal="center"/>
    </xf>
    <xf numFmtId="166" fontId="12" fillId="0" borderId="45" xfId="0" applyNumberFormat="1" applyFont="1" applyBorder="1" applyAlignment="1">
      <alignment horizontal="center"/>
    </xf>
    <xf numFmtId="166" fontId="12" fillId="0" borderId="30" xfId="0" applyNumberFormat="1" applyFont="1" applyBorder="1" applyAlignment="1">
      <alignment horizontal="center"/>
    </xf>
    <xf numFmtId="166" fontId="12" fillId="0" borderId="31" xfId="0" applyNumberFormat="1" applyFont="1" applyBorder="1" applyAlignment="1">
      <alignment horizontal="center"/>
    </xf>
  </cellXfs>
  <cellStyles count="3">
    <cellStyle name="Hyperlink" xfId="2" builtinId="8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P170"/>
  <sheetViews>
    <sheetView zoomScaleNormal="100" workbookViewId="0">
      <pane ySplit="6" topLeftCell="A7" activePane="bottomLeft" state="frozen"/>
      <selection pane="bottomLeft"/>
    </sheetView>
  </sheetViews>
  <sheetFormatPr defaultRowHeight="15" x14ac:dyDescent="0.25"/>
  <cols>
    <col min="1" max="1" width="6.140625" style="1" customWidth="1"/>
    <col min="2" max="2" width="8.42578125" style="2" hidden="1" customWidth="1"/>
    <col min="3" max="3" width="7" style="2" customWidth="1"/>
    <col min="4" max="4" width="5" style="2" customWidth="1"/>
    <col min="5" max="5" width="28.7109375" style="22" customWidth="1"/>
    <col min="6" max="6" width="9.85546875" style="1" customWidth="1"/>
    <col min="7" max="7" width="5.85546875" style="57" customWidth="1"/>
    <col min="8" max="9" width="7" style="57" customWidth="1"/>
    <col min="10" max="10" width="6.5703125" style="57" customWidth="1"/>
    <col min="11" max="11" width="4" style="1" customWidth="1"/>
    <col min="12" max="12" width="4" style="2" customWidth="1"/>
    <col min="13" max="13" width="4" style="56" customWidth="1"/>
    <col min="14" max="14" width="4" style="32" customWidth="1"/>
    <col min="15" max="15" width="4" style="1" customWidth="1"/>
    <col min="16" max="16" width="4" style="56" customWidth="1"/>
    <col min="17" max="17" width="4" style="57" customWidth="1"/>
    <col min="18" max="19" width="4" style="1" customWidth="1"/>
    <col min="20" max="22" width="4" style="56" customWidth="1"/>
    <col min="23" max="23" width="4" style="32" customWidth="1"/>
    <col min="24" max="24" width="4" style="1" customWidth="1"/>
    <col min="25" max="25" width="4" style="56" customWidth="1"/>
    <col min="26" max="26" width="4" style="2" customWidth="1"/>
    <col min="27" max="27" width="4" style="57" customWidth="1"/>
    <col min="28" max="28" width="4" style="32" customWidth="1"/>
    <col min="29" max="29" width="4" style="1" customWidth="1"/>
    <col min="30" max="30" width="4" style="35" customWidth="1"/>
    <col min="31" max="31" width="4" style="1" customWidth="1"/>
    <col min="32" max="32" width="4" style="1" hidden="1" customWidth="1"/>
    <col min="33" max="33" width="4" style="2" hidden="1" customWidth="1"/>
    <col min="34" max="35" width="4" style="56" hidden="1" customWidth="1"/>
    <col min="36" max="36" width="8.28515625" style="57" hidden="1" customWidth="1"/>
    <col min="37" max="37" width="5.42578125" style="57" hidden="1" customWidth="1"/>
    <col min="38" max="38" width="4.140625" style="57" hidden="1" customWidth="1"/>
    <col min="39" max="39" width="4.7109375" style="57" hidden="1" customWidth="1"/>
    <col min="40" max="42" width="3.85546875" style="57" hidden="1" customWidth="1"/>
    <col min="43" max="43" width="3.7109375" style="57" hidden="1" customWidth="1"/>
    <col min="44" max="44" width="4.140625" style="57" hidden="1" customWidth="1"/>
    <col min="45" max="67" width="3.85546875" style="57" hidden="1" customWidth="1"/>
    <col min="68" max="68" width="9.140625" style="1" customWidth="1"/>
    <col min="69" max="16384" width="9.140625" style="1"/>
  </cols>
  <sheetData>
    <row r="2" spans="1:68" x14ac:dyDescent="0.25">
      <c r="B2" s="16"/>
      <c r="C2" s="16"/>
      <c r="D2" s="16"/>
      <c r="E2" s="17" t="s">
        <v>233</v>
      </c>
      <c r="K2" s="19"/>
      <c r="L2" s="19"/>
      <c r="M2" s="19"/>
      <c r="N2" s="30"/>
      <c r="O2" s="19"/>
      <c r="R2" s="19"/>
      <c r="S2" s="19"/>
      <c r="V2" s="19"/>
      <c r="W2" s="30"/>
      <c r="X2" s="19"/>
      <c r="Z2" s="19"/>
      <c r="AA2" s="19"/>
      <c r="AB2" s="30"/>
      <c r="AC2" s="19"/>
      <c r="AE2" s="19"/>
      <c r="AF2" s="19"/>
    </row>
    <row r="3" spans="1:68" ht="6.75" customHeight="1" x14ac:dyDescent="0.25">
      <c r="B3" s="18"/>
      <c r="C3" s="18"/>
      <c r="D3" s="18"/>
      <c r="E3" s="18"/>
      <c r="J3" s="20"/>
      <c r="K3" s="19"/>
      <c r="L3" s="19"/>
      <c r="M3" s="20"/>
      <c r="N3" s="31"/>
      <c r="O3" s="18"/>
      <c r="R3" s="18"/>
      <c r="S3" s="21"/>
      <c r="T3" s="20"/>
      <c r="U3" s="20"/>
      <c r="V3" s="20"/>
      <c r="W3" s="31"/>
      <c r="X3" s="18"/>
      <c r="Y3" s="20"/>
      <c r="Z3" s="20"/>
      <c r="AA3" s="20"/>
      <c r="AB3" s="31"/>
      <c r="AC3" s="18"/>
      <c r="AE3" s="18"/>
      <c r="AF3" s="21"/>
      <c r="AG3" s="20"/>
      <c r="AH3" s="20"/>
      <c r="AI3" s="20"/>
    </row>
    <row r="4" spans="1:68" ht="6.75" customHeight="1" x14ac:dyDescent="0.25">
      <c r="S4" s="21"/>
      <c r="AF4" s="21"/>
    </row>
    <row r="5" spans="1:68" ht="6.75" customHeight="1" x14ac:dyDescent="0.25">
      <c r="B5" s="36"/>
      <c r="C5" s="6"/>
      <c r="D5" s="6"/>
      <c r="E5" s="23"/>
      <c r="F5" s="5"/>
      <c r="G5" s="6"/>
      <c r="H5" s="6"/>
      <c r="I5" s="6"/>
      <c r="J5" s="6"/>
      <c r="K5" s="5"/>
      <c r="L5" s="29"/>
      <c r="M5" s="6"/>
      <c r="N5" s="33"/>
      <c r="O5" s="34"/>
      <c r="P5" s="6"/>
      <c r="Q5" s="6"/>
      <c r="R5" s="5"/>
      <c r="S5" s="24"/>
      <c r="T5" s="6"/>
      <c r="U5" s="6"/>
      <c r="V5" s="6"/>
      <c r="W5" s="33"/>
      <c r="X5" s="34"/>
      <c r="Y5" s="6"/>
      <c r="Z5" s="6"/>
      <c r="AA5" s="6"/>
      <c r="AB5" s="33"/>
      <c r="AC5" s="34"/>
      <c r="AD5" s="6"/>
      <c r="AE5" s="5"/>
      <c r="AF5" s="24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</row>
    <row r="6" spans="1:68" ht="163.5" customHeight="1" x14ac:dyDescent="0.25">
      <c r="A6" s="3"/>
      <c r="B6" s="28"/>
      <c r="C6" s="114" t="s">
        <v>9</v>
      </c>
      <c r="D6" s="115" t="s">
        <v>4</v>
      </c>
      <c r="E6" s="116" t="s">
        <v>0</v>
      </c>
      <c r="F6" s="111" t="s">
        <v>290</v>
      </c>
      <c r="G6" s="112" t="s">
        <v>170</v>
      </c>
      <c r="H6" s="111" t="s">
        <v>245</v>
      </c>
      <c r="I6" s="111" t="s">
        <v>191</v>
      </c>
      <c r="J6" s="113" t="s">
        <v>203</v>
      </c>
      <c r="K6" s="92" t="s">
        <v>228</v>
      </c>
      <c r="L6" s="92" t="s">
        <v>229</v>
      </c>
      <c r="M6" s="92" t="s">
        <v>155</v>
      </c>
      <c r="N6" s="92" t="s">
        <v>145</v>
      </c>
      <c r="O6" s="92" t="s">
        <v>151</v>
      </c>
      <c r="P6" s="105" t="s">
        <v>152</v>
      </c>
      <c r="Q6" s="92" t="s">
        <v>150</v>
      </c>
      <c r="R6" s="105" t="s">
        <v>146</v>
      </c>
      <c r="S6" s="105" t="s">
        <v>156</v>
      </c>
      <c r="T6" s="92" t="s">
        <v>153</v>
      </c>
      <c r="U6" s="92" t="s">
        <v>1</v>
      </c>
      <c r="V6" s="92" t="s">
        <v>230</v>
      </c>
      <c r="W6" s="92" t="s">
        <v>157</v>
      </c>
      <c r="X6" s="92" t="s">
        <v>147</v>
      </c>
      <c r="Y6" s="92" t="s">
        <v>154</v>
      </c>
      <c r="Z6" s="105" t="s">
        <v>148</v>
      </c>
      <c r="AA6" s="92" t="s">
        <v>231</v>
      </c>
      <c r="AB6" s="92" t="s">
        <v>200</v>
      </c>
      <c r="AC6" s="105" t="s">
        <v>158</v>
      </c>
      <c r="AD6" s="105" t="s">
        <v>149</v>
      </c>
      <c r="AE6" s="92" t="s">
        <v>232</v>
      </c>
      <c r="AF6" s="92"/>
      <c r="AG6" s="105"/>
      <c r="AH6" s="105"/>
      <c r="AI6" s="105"/>
      <c r="AJ6" s="106"/>
      <c r="AK6" s="102" t="s">
        <v>171</v>
      </c>
      <c r="AL6" s="101" t="s">
        <v>172</v>
      </c>
      <c r="AM6" s="101" t="s">
        <v>173</v>
      </c>
      <c r="AN6" s="101" t="s">
        <v>174</v>
      </c>
      <c r="AO6" s="101" t="s">
        <v>175</v>
      </c>
      <c r="AP6" s="103" t="s">
        <v>176</v>
      </c>
      <c r="AQ6" s="102" t="s">
        <v>177</v>
      </c>
      <c r="AR6" s="101" t="s">
        <v>178</v>
      </c>
      <c r="AS6" s="101" t="s">
        <v>179</v>
      </c>
      <c r="AT6" s="101" t="s">
        <v>180</v>
      </c>
      <c r="AU6" s="101" t="s">
        <v>183</v>
      </c>
      <c r="AV6" s="101" t="s">
        <v>184</v>
      </c>
      <c r="AW6" s="101" t="s">
        <v>185</v>
      </c>
      <c r="AX6" s="101" t="s">
        <v>186</v>
      </c>
      <c r="AY6" s="101" t="s">
        <v>201</v>
      </c>
      <c r="AZ6" s="101" t="s">
        <v>202</v>
      </c>
      <c r="BA6" s="101" t="s">
        <v>181</v>
      </c>
      <c r="BB6" s="103" t="s">
        <v>182</v>
      </c>
      <c r="BC6" s="103" t="s">
        <v>246</v>
      </c>
      <c r="BD6" s="101" t="s">
        <v>187</v>
      </c>
      <c r="BE6" s="101" t="s">
        <v>188</v>
      </c>
      <c r="BF6" s="101" t="s">
        <v>189</v>
      </c>
      <c r="BG6" s="104" t="s">
        <v>190</v>
      </c>
      <c r="BH6" s="101" t="s">
        <v>192</v>
      </c>
      <c r="BI6" s="101" t="s">
        <v>193</v>
      </c>
      <c r="BJ6" s="101" t="s">
        <v>194</v>
      </c>
      <c r="BK6" s="101" t="s">
        <v>195</v>
      </c>
      <c r="BL6" s="101" t="s">
        <v>196</v>
      </c>
      <c r="BM6" s="101" t="s">
        <v>197</v>
      </c>
      <c r="BN6" s="101" t="s">
        <v>198</v>
      </c>
      <c r="BO6" s="104" t="s">
        <v>199</v>
      </c>
      <c r="BP6" s="4"/>
    </row>
    <row r="7" spans="1:68" x14ac:dyDescent="0.25">
      <c r="A7" s="3"/>
      <c r="B7" s="25">
        <v>3</v>
      </c>
      <c r="C7" s="25">
        <f t="shared" ref="C7:C38" si="0">B7-D7</f>
        <v>2</v>
      </c>
      <c r="D7" s="25">
        <v>1</v>
      </c>
      <c r="E7" s="51" t="s">
        <v>89</v>
      </c>
      <c r="F7" s="108">
        <f t="shared" ref="F7:F38" si="1">SUM(G7:I7)+J7+IF(AA7="",0,AA7)</f>
        <v>217</v>
      </c>
      <c r="G7" s="107">
        <f t="shared" ref="G7:G38" si="2">IF(AO7="","",(SUM(AO7:AP7)))</f>
        <v>70</v>
      </c>
      <c r="H7" s="25">
        <f t="shared" ref="H7:H38" si="3">IF(BA7="","",(SUM(BA7:BC7)))</f>
        <v>104</v>
      </c>
      <c r="I7" s="25">
        <f t="shared" ref="I7:I38" si="4">BO7</f>
        <v>36</v>
      </c>
      <c r="J7" s="110">
        <f t="shared" ref="J7:J38" si="5">COUNT(K7:AI7)*1</f>
        <v>7</v>
      </c>
      <c r="K7" s="109">
        <f>IFERROR(VLOOKUP(E7,'Road Races'!C:M,11,FALSE),"")</f>
        <v>18</v>
      </c>
      <c r="L7" s="27" t="str">
        <f>IFERROR(VLOOKUP(E7,'Road Races'!Q:AA,11,FALSE),"")</f>
        <v/>
      </c>
      <c r="M7" s="27">
        <f>IFERROR(VLOOKUP(E7,SGP!AM:AU,6,FALSE),"")</f>
        <v>35</v>
      </c>
      <c r="N7" s="26">
        <f>IFERROR(VLOOKUP(E7,'Road Races'!AE:AO,11,FALSE),"")</f>
        <v>50</v>
      </c>
      <c r="O7" s="27" t="str">
        <f>IFERROR(VLOOKUP(E7,'Relays - track &amp; field'!C:F,4,FALSE),"")</f>
        <v/>
      </c>
      <c r="P7" s="26">
        <f>IFERROR(VLOOKUP(E7,'Relays - track &amp; field'!J:T,11,FALSE),"")</f>
        <v>36</v>
      </c>
      <c r="Q7" s="26" t="str">
        <f>IFERROR(VLOOKUP(E7,'Road Races'!AS:BC,11,FALSE),"")</f>
        <v/>
      </c>
      <c r="R7" s="26">
        <f>IFERROR(VLOOKUP(E7,'Road Races'!BG:BQ,11,FALSE),"")</f>
        <v>36</v>
      </c>
      <c r="S7" s="26" t="str">
        <f>IFERROR(VLOOKUP(E7,SGP!U:Z,6,FALSE),"")</f>
        <v/>
      </c>
      <c r="T7" s="26" t="str">
        <f>IFERROR(VLOOKUP(E7,'Relays - track &amp; field'!X:AB,4,FALSE),"")</f>
        <v/>
      </c>
      <c r="U7" s="26" t="str">
        <f>IFERROR(VLOOKUP(E7,'Road Races'!BU:CE,11,FALSE),"")</f>
        <v/>
      </c>
      <c r="V7" s="27">
        <f>IFERROR(VLOOKUP(E7,'Relays - track &amp; field'!AE:AO,11,FALSE),"")</f>
        <v>28</v>
      </c>
      <c r="W7" s="26">
        <f>IFERROR(VLOOKUP(E7,SGP!C:H,6,FALSE),"")</f>
        <v>35</v>
      </c>
      <c r="X7" s="26" t="str">
        <f>IFERROR(VLOOKUP(E7,'Road Races'!CI:CS,11,FALSE),"")</f>
        <v/>
      </c>
      <c r="Y7" s="26" t="str">
        <f>IFERROR(VLOOKUP(E7,'Relays - track &amp; field'!AS:BC,11,FALSE),"")</f>
        <v/>
      </c>
      <c r="Z7" s="27" t="str">
        <f>IFERROR(VLOOKUP(E7,'Road Races'!CW:DG,11,FALSE),"")</f>
        <v/>
      </c>
      <c r="AA7" s="27" t="str">
        <f>IFERROR(VLOOKUP(Table!E22,'Club Champs'!D:H,4,FALSE),"")</f>
        <v/>
      </c>
      <c r="AB7" s="26" t="str">
        <f>IFERROR(VLOOKUP(E7,'Relays - track &amp; field'!AS:BC,11,FALSE),"")</f>
        <v/>
      </c>
      <c r="AC7" s="26" t="str">
        <f>IFERROR(VLOOKUP(E7,SGP!BE:BJ,6,FALSE),"")</f>
        <v/>
      </c>
      <c r="AD7" s="26" t="str">
        <f>IFERROR(VLOOKUP(E7,'Road Races'!DK:DU,11,FALSE),"")</f>
        <v/>
      </c>
      <c r="AE7" s="26" t="str">
        <f>IFERROR(VLOOKUP(E7,Marathon!C:M,11,FALSE),"")</f>
        <v/>
      </c>
      <c r="AF7" s="26"/>
      <c r="AG7" s="26"/>
      <c r="AH7" s="26"/>
      <c r="AI7" s="26"/>
      <c r="AJ7" s="25"/>
      <c r="AK7" s="25">
        <f>IF(M7="","",M7)</f>
        <v>35</v>
      </c>
      <c r="AL7" s="25" t="str">
        <f>IF(S7="","",S7)</f>
        <v/>
      </c>
      <c r="AM7" s="25">
        <f>IF(W7="","",W7)</f>
        <v>35</v>
      </c>
      <c r="AN7" s="25" t="str">
        <f>IF(AC7="","",AC7)</f>
        <v/>
      </c>
      <c r="AO7" s="25">
        <f>IF(COUNT(AK7:AN7)&gt;=1,(LARGE(AK7:AN7,1)),"")</f>
        <v>35</v>
      </c>
      <c r="AP7" s="25">
        <f>IF(COUNT(AK7:AN7)&gt;=2,(LARGE(AK7:AN7,2)),"")</f>
        <v>35</v>
      </c>
      <c r="AQ7" s="25">
        <f>IF(K7="","",K7)</f>
        <v>18</v>
      </c>
      <c r="AR7" s="25" t="str">
        <f>IF(L7="","",L7)</f>
        <v/>
      </c>
      <c r="AS7" s="25">
        <f>IF(N7="","",N7)</f>
        <v>50</v>
      </c>
      <c r="AT7" s="25" t="str">
        <f>IF(Q7="","",Q7)</f>
        <v/>
      </c>
      <c r="AU7" s="25">
        <f>IF(R7="","",R7)</f>
        <v>36</v>
      </c>
      <c r="AV7" s="25" t="str">
        <f>IF(U7="","",U7)</f>
        <v/>
      </c>
      <c r="AW7" s="25" t="str">
        <f>IF(X7="","",X7)</f>
        <v/>
      </c>
      <c r="AX7" s="25" t="str">
        <f>IF(Z7="","",Z7)</f>
        <v/>
      </c>
      <c r="AY7" s="25" t="str">
        <f>IF(AD7="","",AD7)</f>
        <v/>
      </c>
      <c r="AZ7" s="25" t="str">
        <f>IF(AE7="","",AE7)</f>
        <v/>
      </c>
      <c r="BA7" s="25">
        <f t="shared" ref="BA7:BA38" si="6">IF(COUNT(AQ7:AZ7)&gt;=1,(LARGE(AQ7:AZ7,1)),"")</f>
        <v>50</v>
      </c>
      <c r="BB7" s="25">
        <f>IF(COUNT(AQ7:AZ7)&gt;=2,(LARGE(AQ7:AZ7,2)),"")</f>
        <v>36</v>
      </c>
      <c r="BC7" s="25">
        <f>IF(COUNT(AQ7:AZ7)&gt;=3,(LARGE(AQ7:AZ7,3)),"")</f>
        <v>18</v>
      </c>
      <c r="BD7" s="25"/>
      <c r="BE7" s="25"/>
      <c r="BF7" s="25"/>
      <c r="BG7" s="25"/>
      <c r="BH7" s="25" t="str">
        <f>IF(O7="","",O7)</f>
        <v/>
      </c>
      <c r="BI7" s="25">
        <f>IF(P7="","",P7)</f>
        <v>36</v>
      </c>
      <c r="BJ7" s="25" t="str">
        <f>IF(T7="","",T7)</f>
        <v/>
      </c>
      <c r="BK7" s="25">
        <f>IF(V7="","",V7)</f>
        <v>28</v>
      </c>
      <c r="BL7" s="25" t="str">
        <f>IF(Y7="","",Y7)</f>
        <v/>
      </c>
      <c r="BM7" s="25" t="str">
        <f>IF(AB7="","",AB7)</f>
        <v/>
      </c>
      <c r="BN7" s="25"/>
      <c r="BO7" s="25">
        <f>IF(COUNT(BH7:BN7)&gt;=1,(LARGE(BH7:BN7,1)),"")</f>
        <v>36</v>
      </c>
      <c r="BP7" s="4"/>
    </row>
    <row r="8" spans="1:68" x14ac:dyDescent="0.25">
      <c r="A8" s="3"/>
      <c r="B8" s="25">
        <v>1</v>
      </c>
      <c r="C8" s="25">
        <f t="shared" si="0"/>
        <v>-1</v>
      </c>
      <c r="D8" s="25">
        <v>2</v>
      </c>
      <c r="E8" s="51" t="s">
        <v>79</v>
      </c>
      <c r="F8" s="108">
        <f t="shared" si="1"/>
        <v>208</v>
      </c>
      <c r="G8" s="107">
        <f t="shared" si="2"/>
        <v>69</v>
      </c>
      <c r="H8" s="25">
        <f t="shared" si="3"/>
        <v>118</v>
      </c>
      <c r="I8" s="25">
        <f t="shared" si="4"/>
        <v>13</v>
      </c>
      <c r="J8" s="110">
        <f t="shared" si="5"/>
        <v>8</v>
      </c>
      <c r="K8" s="109">
        <f>IFERROR(VLOOKUP(E8,'Road Races'!C:M,11,FALSE),"")</f>
        <v>50</v>
      </c>
      <c r="L8" s="27">
        <f>IFERROR(VLOOKUP(E8,'Road Races'!Q:AA,11,FALSE),"")</f>
        <v>21</v>
      </c>
      <c r="M8" s="27">
        <f>IFERROR(VLOOKUP(E8,SGP!AM:AU,6,FALSE),"")</f>
        <v>43</v>
      </c>
      <c r="N8" s="26">
        <f>IFERROR(VLOOKUP(E8,'Road Races'!AE:AO,11,FALSE),"")</f>
        <v>19</v>
      </c>
      <c r="O8" s="27" t="str">
        <f>IFERROR(VLOOKUP(E8,'Relays - track &amp; field'!C:F,4,FALSE),"")</f>
        <v/>
      </c>
      <c r="P8" s="26">
        <f>IFERROR(VLOOKUP(E8,'Relays - track &amp; field'!J:T,11,FALSE),"")</f>
        <v>8</v>
      </c>
      <c r="Q8" s="26" t="str">
        <f>IFERROR(VLOOKUP(E8,'Road Races'!AS:BC,11,FALSE),"")</f>
        <v/>
      </c>
      <c r="R8" s="26">
        <f>IFERROR(VLOOKUP(E8,'Road Races'!BG:BQ,11,FALSE),"")</f>
        <v>47</v>
      </c>
      <c r="S8" s="26">
        <f>IFERROR(VLOOKUP(E8,SGP!U:Z,6,FALSE),"")</f>
        <v>26</v>
      </c>
      <c r="T8" s="26" t="str">
        <f>IFERROR(VLOOKUP(E8,'Relays - track &amp; field'!X:AB,4,FALSE),"")</f>
        <v/>
      </c>
      <c r="U8" s="26" t="str">
        <f>IFERROR(VLOOKUP(E8,'Road Races'!BU:CE,11,FALSE),"")</f>
        <v/>
      </c>
      <c r="V8" s="27">
        <f>IFERROR(VLOOKUP(E8,'Relays - track &amp; field'!AE:AO,11,FALSE),"")</f>
        <v>13</v>
      </c>
      <c r="W8" s="26" t="str">
        <f>IFERROR(VLOOKUP(E8,SGP!C:H,6,FALSE),"")</f>
        <v/>
      </c>
      <c r="X8" s="26" t="str">
        <f>IFERROR(VLOOKUP(E8,'Road Races'!CI:CS,11,FALSE),"")</f>
        <v/>
      </c>
      <c r="Y8" s="26" t="str">
        <f>IFERROR(VLOOKUP(E8,'Relays - track &amp; field'!AS:BC,11,FALSE),"")</f>
        <v/>
      </c>
      <c r="Z8" s="27" t="str">
        <f>IFERROR(VLOOKUP(E8,'Road Races'!CW:DG,11,FALSE),"")</f>
        <v/>
      </c>
      <c r="AA8" s="27" t="str">
        <f>IFERROR(VLOOKUP(Table!E14,'Club Champs'!D:H,4,FALSE),"")</f>
        <v/>
      </c>
      <c r="AB8" s="26" t="str">
        <f>IFERROR(VLOOKUP(E8,'Relays - track &amp; field'!AS:BC,11,FALSE),"")</f>
        <v/>
      </c>
      <c r="AC8" s="26" t="str">
        <f>IFERROR(VLOOKUP(E8,SGP!BE:BJ,6,FALSE),"")</f>
        <v/>
      </c>
      <c r="AD8" s="26" t="str">
        <f>IFERROR(VLOOKUP(E8,'Road Races'!DK:DU,11,FALSE),"")</f>
        <v/>
      </c>
      <c r="AE8" s="26" t="str">
        <f>IFERROR(VLOOKUP(E8,Marathon!C:M,11,FALSE),"")</f>
        <v/>
      </c>
      <c r="AF8" s="26"/>
      <c r="AG8" s="26"/>
      <c r="AH8" s="26"/>
      <c r="AI8" s="26"/>
      <c r="AJ8" s="25"/>
      <c r="AK8" s="25">
        <f t="shared" ref="AK8:AK71" si="7">IF(M8="","",M8)</f>
        <v>43</v>
      </c>
      <c r="AL8" s="25">
        <f t="shared" ref="AL8:AL71" si="8">IF(S8="","",S8)</f>
        <v>26</v>
      </c>
      <c r="AM8" s="25" t="str">
        <f t="shared" ref="AM8:AM71" si="9">IF(W8="","",W8)</f>
        <v/>
      </c>
      <c r="AN8" s="25" t="str">
        <f>IF(AC8="","",AC8)</f>
        <v/>
      </c>
      <c r="AO8" s="25">
        <f>IF(COUNT(AK8:AN8)&gt;=1,(LARGE(AK8:AN8,1)),"")</f>
        <v>43</v>
      </c>
      <c r="AP8" s="25">
        <f t="shared" ref="AP8:AP38" si="10">IF(COUNT(AK8:AN8)&gt;=2,(LARGE(AK8:AN8,2)),"")</f>
        <v>26</v>
      </c>
      <c r="AQ8" s="25">
        <f t="shared" ref="AQ8:AQ38" si="11">IF(K8="","",K8)</f>
        <v>50</v>
      </c>
      <c r="AR8" s="25">
        <f t="shared" ref="AR8:AR71" si="12">IF(L8="","",L8)</f>
        <v>21</v>
      </c>
      <c r="AS8" s="25">
        <f>IF(N8="","",N8)</f>
        <v>19</v>
      </c>
      <c r="AT8" s="25" t="str">
        <f>IF(Q8="","",Q8)</f>
        <v/>
      </c>
      <c r="AU8" s="25">
        <f t="shared" ref="AU8:AU71" si="13">IF(R8="","",R8)</f>
        <v>47</v>
      </c>
      <c r="AV8" s="25" t="str">
        <f t="shared" ref="AV8:AV71" si="14">IF(U8="","",U8)</f>
        <v/>
      </c>
      <c r="AW8" s="25" t="str">
        <f t="shared" ref="AW8:AW71" si="15">IF(X8="","",X8)</f>
        <v/>
      </c>
      <c r="AX8" s="25" t="str">
        <f t="shared" ref="AX8:AX71" si="16">IF(Z8="","",Z8)</f>
        <v/>
      </c>
      <c r="AY8" s="25" t="str">
        <f t="shared" ref="AY8:AY71" si="17">IF(AD8="","",AD8)</f>
        <v/>
      </c>
      <c r="AZ8" s="25" t="str">
        <f t="shared" ref="AZ8:AZ71" si="18">IF(AE8="","",AE8)</f>
        <v/>
      </c>
      <c r="BA8" s="25">
        <f t="shared" si="6"/>
        <v>50</v>
      </c>
      <c r="BB8" s="25">
        <f t="shared" ref="BB8:BB71" si="19">IF(COUNT(AQ8:AZ8)&gt;=2,(LARGE(AQ8:AZ8,2)),"")</f>
        <v>47</v>
      </c>
      <c r="BC8" s="25">
        <f t="shared" ref="BC8:BC71" si="20">IF(COUNT(AQ8:AZ8)&gt;=3,(LARGE(AQ8:AZ8,3)),"")</f>
        <v>21</v>
      </c>
      <c r="BD8" s="25"/>
      <c r="BE8" s="25"/>
      <c r="BF8" s="25"/>
      <c r="BG8" s="25"/>
      <c r="BH8" s="25" t="str">
        <f t="shared" ref="BH8:BH71" si="21">IF(O8="","",O8)</f>
        <v/>
      </c>
      <c r="BI8" s="25">
        <f t="shared" ref="BI8:BI71" si="22">IF(P8="","",P8)</f>
        <v>8</v>
      </c>
      <c r="BJ8" s="25" t="str">
        <f t="shared" ref="BJ8:BJ71" si="23">IF(T8="","",T8)</f>
        <v/>
      </c>
      <c r="BK8" s="25">
        <f t="shared" ref="BK8:BK71" si="24">IF(V8="","",V8)</f>
        <v>13</v>
      </c>
      <c r="BL8" s="25" t="str">
        <f t="shared" ref="BL8:BL71" si="25">IF(Y8="","",Y8)</f>
        <v/>
      </c>
      <c r="BM8" s="25" t="str">
        <f t="shared" ref="BM8:BM71" si="26">IF(AB8="","",AB8)</f>
        <v/>
      </c>
      <c r="BN8" s="25"/>
      <c r="BO8" s="25">
        <f t="shared" ref="BO8:BO38" si="27">IF(COUNT(BH8:BN8)&gt;=1,(LARGE(BH8:BN8,1)),"")</f>
        <v>13</v>
      </c>
      <c r="BP8" s="4"/>
    </row>
    <row r="9" spans="1:68" x14ac:dyDescent="0.25">
      <c r="A9" s="3"/>
      <c r="B9" s="25">
        <v>2</v>
      </c>
      <c r="C9" s="25">
        <f t="shared" si="0"/>
        <v>-1</v>
      </c>
      <c r="D9" s="25">
        <v>3</v>
      </c>
      <c r="E9" s="51" t="s">
        <v>23</v>
      </c>
      <c r="F9" s="108">
        <f t="shared" si="1"/>
        <v>193</v>
      </c>
      <c r="G9" s="107">
        <f t="shared" si="2"/>
        <v>27</v>
      </c>
      <c r="H9" s="25">
        <f t="shared" si="3"/>
        <v>120</v>
      </c>
      <c r="I9" s="25">
        <f t="shared" si="4"/>
        <v>40</v>
      </c>
      <c r="J9" s="110">
        <f t="shared" si="5"/>
        <v>6</v>
      </c>
      <c r="K9" s="109">
        <f>IFERROR(VLOOKUP(E9,'Road Races'!C:M,11,FALSE),"")</f>
        <v>39</v>
      </c>
      <c r="L9" s="27">
        <f>IFERROR(VLOOKUP(E9,'Road Races'!Q:AA,11,FALSE),"")</f>
        <v>44</v>
      </c>
      <c r="M9" s="27" t="str">
        <f>IFERROR(VLOOKUP(E9,SGP!AM:AU,6,FALSE),"")</f>
        <v/>
      </c>
      <c r="N9" s="26">
        <f>IFERROR(VLOOKUP(E9,'Road Races'!AE:AO,11,FALSE),"")</f>
        <v>35</v>
      </c>
      <c r="O9" s="27" t="str">
        <f>IFERROR(VLOOKUP(E9,'Relays - track &amp; field'!C:F,4,FALSE),"")</f>
        <v/>
      </c>
      <c r="P9" s="26">
        <f>IFERROR(VLOOKUP(E9,'Relays - track &amp; field'!J:T,11,FALSE),"")</f>
        <v>40</v>
      </c>
      <c r="Q9" s="26" t="str">
        <f>IFERROR(VLOOKUP(E9,'Road Races'!AS:BC,11,FALSE),"")</f>
        <v/>
      </c>
      <c r="R9" s="26">
        <f>IFERROR(VLOOKUP(E9,'Road Races'!BG:BQ,11,FALSE),"")</f>
        <v>37</v>
      </c>
      <c r="S9" s="26">
        <f>IFERROR(VLOOKUP(E9,SGP!U:Z,6,FALSE),"")</f>
        <v>27</v>
      </c>
      <c r="T9" s="26" t="str">
        <f>IFERROR(VLOOKUP(E9,'Relays - track &amp; field'!X:AB,4,FALSE),"")</f>
        <v/>
      </c>
      <c r="U9" s="26" t="str">
        <f>IFERROR(VLOOKUP(E9,'Road Races'!BU:CE,11,FALSE),"")</f>
        <v/>
      </c>
      <c r="V9" s="27" t="str">
        <f>IFERROR(VLOOKUP(E9,'Relays - track &amp; field'!AE:AO,11,FALSE),"")</f>
        <v/>
      </c>
      <c r="W9" s="26" t="str">
        <f>IFERROR(VLOOKUP(E9,SGP!C:H,6,FALSE),"")</f>
        <v/>
      </c>
      <c r="X9" s="26" t="str">
        <f>IFERROR(VLOOKUP(E9,'Road Races'!CI:CS,11,FALSE),"")</f>
        <v/>
      </c>
      <c r="Y9" s="26" t="str">
        <f>IFERROR(VLOOKUP(E9,'Relays - track &amp; field'!AS:BC,11,FALSE),"")</f>
        <v/>
      </c>
      <c r="Z9" s="27" t="str">
        <f>IFERROR(VLOOKUP(E9,'Road Races'!CW:DG,11,FALSE),"")</f>
        <v/>
      </c>
      <c r="AA9" s="27" t="str">
        <f>IFERROR(VLOOKUP(Table!E49,'Club Champs'!D:H,4,FALSE),"")</f>
        <v/>
      </c>
      <c r="AB9" s="26" t="str">
        <f>IFERROR(VLOOKUP(E9,'Relays - track &amp; field'!AS:BC,11,FALSE),"")</f>
        <v/>
      </c>
      <c r="AC9" s="26" t="str">
        <f>IFERROR(VLOOKUP(E9,SGP!BE:BJ,6,FALSE),"")</f>
        <v/>
      </c>
      <c r="AD9" s="26" t="str">
        <f>IFERROR(VLOOKUP(E9,'Road Races'!DK:DU,11,FALSE),"")</f>
        <v/>
      </c>
      <c r="AE9" s="26" t="str">
        <f>IFERROR(VLOOKUP(E9,Marathon!C:M,11,FALSE),"")</f>
        <v/>
      </c>
      <c r="AF9" s="26"/>
      <c r="AG9" s="26"/>
      <c r="AH9" s="26"/>
      <c r="AI9" s="26"/>
      <c r="AJ9" s="25"/>
      <c r="AK9" s="25" t="str">
        <f t="shared" si="7"/>
        <v/>
      </c>
      <c r="AL9" s="25">
        <f t="shared" si="8"/>
        <v>27</v>
      </c>
      <c r="AM9" s="25" t="str">
        <f t="shared" si="9"/>
        <v/>
      </c>
      <c r="AN9" s="25" t="str">
        <f>IF(AC9="","",AC9)</f>
        <v/>
      </c>
      <c r="AO9" s="25">
        <f t="shared" ref="AO9:AO38" si="28">IF(COUNT(AK9:AN9)&gt;=1,(LARGE(AK9:AN9,1)),"")</f>
        <v>27</v>
      </c>
      <c r="AP9" s="25" t="str">
        <f t="shared" si="10"/>
        <v/>
      </c>
      <c r="AQ9" s="25">
        <f t="shared" si="11"/>
        <v>39</v>
      </c>
      <c r="AR9" s="25">
        <f t="shared" si="12"/>
        <v>44</v>
      </c>
      <c r="AS9" s="25">
        <f t="shared" ref="AS9:AS71" si="29">IF(N9="","",N9)</f>
        <v>35</v>
      </c>
      <c r="AT9" s="25" t="str">
        <f t="shared" ref="AT9:AT71" si="30">IF(Q9="","",Q9)</f>
        <v/>
      </c>
      <c r="AU9" s="25">
        <f t="shared" si="13"/>
        <v>37</v>
      </c>
      <c r="AV9" s="25" t="str">
        <f t="shared" si="14"/>
        <v/>
      </c>
      <c r="AW9" s="25" t="str">
        <f t="shared" si="15"/>
        <v/>
      </c>
      <c r="AX9" s="25" t="str">
        <f t="shared" si="16"/>
        <v/>
      </c>
      <c r="AY9" s="25" t="str">
        <f t="shared" si="17"/>
        <v/>
      </c>
      <c r="AZ9" s="25" t="str">
        <f t="shared" si="18"/>
        <v/>
      </c>
      <c r="BA9" s="25">
        <f t="shared" si="6"/>
        <v>44</v>
      </c>
      <c r="BB9" s="25">
        <f t="shared" si="19"/>
        <v>39</v>
      </c>
      <c r="BC9" s="25">
        <f t="shared" si="20"/>
        <v>37</v>
      </c>
      <c r="BD9" s="25"/>
      <c r="BE9" s="25"/>
      <c r="BF9" s="25"/>
      <c r="BG9" s="25"/>
      <c r="BH9" s="25" t="str">
        <f t="shared" si="21"/>
        <v/>
      </c>
      <c r="BI9" s="25">
        <f t="shared" si="22"/>
        <v>40</v>
      </c>
      <c r="BJ9" s="25" t="str">
        <f t="shared" si="23"/>
        <v/>
      </c>
      <c r="BK9" s="25" t="str">
        <f t="shared" si="24"/>
        <v/>
      </c>
      <c r="BL9" s="25" t="str">
        <f t="shared" si="25"/>
        <v/>
      </c>
      <c r="BM9" s="25" t="str">
        <f t="shared" si="26"/>
        <v/>
      </c>
      <c r="BN9" s="25"/>
      <c r="BO9" s="25">
        <f t="shared" si="27"/>
        <v>40</v>
      </c>
      <c r="BP9" s="4"/>
    </row>
    <row r="10" spans="1:68" x14ac:dyDescent="0.25">
      <c r="A10" s="3"/>
      <c r="B10" s="25">
        <v>7</v>
      </c>
      <c r="C10" s="25">
        <f t="shared" si="0"/>
        <v>3</v>
      </c>
      <c r="D10" s="25">
        <v>4</v>
      </c>
      <c r="E10" s="51" t="s">
        <v>32</v>
      </c>
      <c r="F10" s="108">
        <f t="shared" si="1"/>
        <v>191</v>
      </c>
      <c r="G10" s="107">
        <f t="shared" si="2"/>
        <v>68</v>
      </c>
      <c r="H10" s="25">
        <f t="shared" si="3"/>
        <v>69</v>
      </c>
      <c r="I10" s="25">
        <f t="shared" si="4"/>
        <v>48</v>
      </c>
      <c r="J10" s="110">
        <f t="shared" si="5"/>
        <v>6</v>
      </c>
      <c r="K10" s="109">
        <f>IFERROR(VLOOKUP(E10,'Road Races'!C:M,11,FALSE),"")</f>
        <v>50</v>
      </c>
      <c r="L10" s="27" t="str">
        <f>IFERROR(VLOOKUP(E10,'Road Races'!Q:AA,11,FALSE),"")</f>
        <v/>
      </c>
      <c r="M10" s="27">
        <f>IFERROR(VLOOKUP(E10,SGP!AM:AU,6,FALSE),"")</f>
        <v>29</v>
      </c>
      <c r="N10" s="26" t="str">
        <f>IFERROR(VLOOKUP(E10,'Road Races'!AE:AO,11,FALSE),"")</f>
        <v/>
      </c>
      <c r="O10" s="27">
        <f>IFERROR(VLOOKUP(E10,'Relays - track &amp; field'!C:F,4,FALSE),"")</f>
        <v>20</v>
      </c>
      <c r="P10" s="26">
        <f>IFERROR(VLOOKUP(E10,'Relays - track &amp; field'!J:T,11,FALSE),"")</f>
        <v>48</v>
      </c>
      <c r="Q10" s="26" t="str">
        <f>IFERROR(VLOOKUP(E10,'Road Races'!AS:BC,11,FALSE),"")</f>
        <v/>
      </c>
      <c r="R10" s="26">
        <f>IFERROR(VLOOKUP(E10,'Road Races'!BG:BQ,11,FALSE),"")</f>
        <v>19</v>
      </c>
      <c r="S10" s="26" t="str">
        <f>IFERROR(VLOOKUP(E10,SGP!U:Z,6,FALSE),"")</f>
        <v/>
      </c>
      <c r="T10" s="26" t="str">
        <f>IFERROR(VLOOKUP(E10,'Relays - track &amp; field'!X:AB,4,FALSE),"")</f>
        <v/>
      </c>
      <c r="U10" s="26" t="str">
        <f>IFERROR(VLOOKUP(E10,'Road Races'!BU:CE,11,FALSE),"")</f>
        <v/>
      </c>
      <c r="V10" s="27" t="str">
        <f>IFERROR(VLOOKUP(E10,'Relays - track &amp; field'!AE:AO,11,FALSE),"")</f>
        <v/>
      </c>
      <c r="W10" s="26">
        <f>IFERROR(VLOOKUP(E10,SGP!C:H,6,FALSE),"")</f>
        <v>39</v>
      </c>
      <c r="X10" s="26" t="str">
        <f>IFERROR(VLOOKUP(E10,'Road Races'!CI:CS,11,FALSE),"")</f>
        <v/>
      </c>
      <c r="Y10" s="26" t="str">
        <f>IFERROR(VLOOKUP(E10,'Relays - track &amp; field'!AS:BC,11,FALSE),"")</f>
        <v/>
      </c>
      <c r="Z10" s="27" t="str">
        <f>IFERROR(VLOOKUP(E10,'Road Races'!CW:DG,11,FALSE),"")</f>
        <v/>
      </c>
      <c r="AA10" s="27" t="str">
        <f>IFERROR(VLOOKUP(Table!E28,'Club Champs'!D:H,4,FALSE),"")</f>
        <v/>
      </c>
      <c r="AB10" s="26" t="str">
        <f>IFERROR(VLOOKUP(E10,'Relays - track &amp; field'!AS:BC,11,FALSE),"")</f>
        <v/>
      </c>
      <c r="AC10" s="26" t="str">
        <f>IFERROR(VLOOKUP(E10,SGP!BE:BJ,6,FALSE),"")</f>
        <v/>
      </c>
      <c r="AD10" s="26" t="str">
        <f>IFERROR(VLOOKUP(E10,'Road Races'!DK:DU,11,FALSE),"")</f>
        <v/>
      </c>
      <c r="AE10" s="26" t="str">
        <f>IFERROR(VLOOKUP(E10,Marathon!C:M,11,FALSE),"")</f>
        <v/>
      </c>
      <c r="AF10" s="26"/>
      <c r="AG10" s="26"/>
      <c r="AH10" s="26"/>
      <c r="AI10" s="26"/>
      <c r="AJ10" s="25"/>
      <c r="AK10" s="25">
        <f t="shared" si="7"/>
        <v>29</v>
      </c>
      <c r="AL10" s="25" t="str">
        <f t="shared" si="8"/>
        <v/>
      </c>
      <c r="AM10" s="25">
        <f t="shared" si="9"/>
        <v>39</v>
      </c>
      <c r="AN10" s="25" t="str">
        <f t="shared" ref="AN10:AN71" si="31">IF(AC10="","",AC10)</f>
        <v/>
      </c>
      <c r="AO10" s="25">
        <f t="shared" si="28"/>
        <v>39</v>
      </c>
      <c r="AP10" s="25">
        <f t="shared" si="10"/>
        <v>29</v>
      </c>
      <c r="AQ10" s="25">
        <f t="shared" si="11"/>
        <v>50</v>
      </c>
      <c r="AR10" s="25" t="str">
        <f t="shared" si="12"/>
        <v/>
      </c>
      <c r="AS10" s="25" t="str">
        <f t="shared" si="29"/>
        <v/>
      </c>
      <c r="AT10" s="25" t="str">
        <f t="shared" si="30"/>
        <v/>
      </c>
      <c r="AU10" s="25">
        <f t="shared" si="13"/>
        <v>19</v>
      </c>
      <c r="AV10" s="25" t="str">
        <f t="shared" si="14"/>
        <v/>
      </c>
      <c r="AW10" s="25" t="str">
        <f t="shared" si="15"/>
        <v/>
      </c>
      <c r="AX10" s="25" t="str">
        <f t="shared" si="16"/>
        <v/>
      </c>
      <c r="AY10" s="25" t="str">
        <f t="shared" si="17"/>
        <v/>
      </c>
      <c r="AZ10" s="25" t="str">
        <f t="shared" si="18"/>
        <v/>
      </c>
      <c r="BA10" s="25">
        <f t="shared" si="6"/>
        <v>50</v>
      </c>
      <c r="BB10" s="25">
        <f t="shared" si="19"/>
        <v>19</v>
      </c>
      <c r="BC10" s="25" t="str">
        <f t="shared" si="20"/>
        <v/>
      </c>
      <c r="BD10" s="25"/>
      <c r="BE10" s="25"/>
      <c r="BF10" s="25"/>
      <c r="BG10" s="25"/>
      <c r="BH10" s="25">
        <f t="shared" si="21"/>
        <v>20</v>
      </c>
      <c r="BI10" s="25">
        <f t="shared" si="22"/>
        <v>48</v>
      </c>
      <c r="BJ10" s="25" t="str">
        <f t="shared" si="23"/>
        <v/>
      </c>
      <c r="BK10" s="25" t="str">
        <f t="shared" si="24"/>
        <v/>
      </c>
      <c r="BL10" s="25" t="str">
        <f t="shared" si="25"/>
        <v/>
      </c>
      <c r="BM10" s="25" t="str">
        <f t="shared" si="26"/>
        <v/>
      </c>
      <c r="BN10" s="25"/>
      <c r="BO10" s="25">
        <f t="shared" si="27"/>
        <v>48</v>
      </c>
      <c r="BP10" s="4"/>
    </row>
    <row r="11" spans="1:68" x14ac:dyDescent="0.25">
      <c r="A11" s="3"/>
      <c r="B11" s="25">
        <v>4</v>
      </c>
      <c r="C11" s="25">
        <f t="shared" si="0"/>
        <v>-1</v>
      </c>
      <c r="D11" s="25">
        <v>5</v>
      </c>
      <c r="E11" s="51" t="s">
        <v>33</v>
      </c>
      <c r="F11" s="108">
        <f t="shared" si="1"/>
        <v>180</v>
      </c>
      <c r="G11" s="107">
        <f t="shared" si="2"/>
        <v>66</v>
      </c>
      <c r="H11" s="25">
        <f t="shared" si="3"/>
        <v>93</v>
      </c>
      <c r="I11" s="25">
        <f t="shared" si="4"/>
        <v>16</v>
      </c>
      <c r="J11" s="110">
        <f t="shared" si="5"/>
        <v>5</v>
      </c>
      <c r="K11" s="109">
        <f>IFERROR(VLOOKUP(E11,'Road Races'!C:M,11,FALSE),"")</f>
        <v>50</v>
      </c>
      <c r="L11" s="27" t="str">
        <f>IFERROR(VLOOKUP(E11,'Road Races'!Q:AA,11,FALSE),"")</f>
        <v/>
      </c>
      <c r="M11" s="27">
        <f>IFERROR(VLOOKUP(E11,SGP!AM:AU,6,FALSE),"")</f>
        <v>38</v>
      </c>
      <c r="N11" s="26">
        <f>IFERROR(VLOOKUP(E11,'Road Races'!AE:AO,11,FALSE),"")</f>
        <v>43</v>
      </c>
      <c r="O11" s="27" t="str">
        <f>IFERROR(VLOOKUP(E11,'Relays - track &amp; field'!C:F,4,FALSE),"")</f>
        <v/>
      </c>
      <c r="P11" s="26" t="str">
        <f>IFERROR(VLOOKUP(E11,'Relays - track &amp; field'!J:T,11,FALSE),"")</f>
        <v/>
      </c>
      <c r="Q11" s="26" t="str">
        <f>IFERROR(VLOOKUP(E11,'Road Races'!AS:BC,11,FALSE),"")</f>
        <v/>
      </c>
      <c r="R11" s="26" t="str">
        <f>IFERROR(VLOOKUP(E11,'Road Races'!BG:BQ,11,FALSE),"")</f>
        <v/>
      </c>
      <c r="S11" s="26">
        <f>IFERROR(VLOOKUP(E11,SGP!U:Z,6,FALSE),"")</f>
        <v>28</v>
      </c>
      <c r="T11" s="26" t="str">
        <f>IFERROR(VLOOKUP(E11,'Relays - track &amp; field'!X:AB,4,FALSE),"")</f>
        <v/>
      </c>
      <c r="U11" s="26" t="str">
        <f>IFERROR(VLOOKUP(E11,'Road Races'!BU:CE,11,FALSE),"")</f>
        <v/>
      </c>
      <c r="V11" s="27">
        <f>IFERROR(VLOOKUP(E11,'Relays - track &amp; field'!AE:AO,11,FALSE),"")</f>
        <v>16</v>
      </c>
      <c r="W11" s="26" t="str">
        <f>IFERROR(VLOOKUP(E11,SGP!C:H,6,FALSE),"")</f>
        <v/>
      </c>
      <c r="X11" s="26" t="str">
        <f>IFERROR(VLOOKUP(E11,'Road Races'!CI:CS,11,FALSE),"")</f>
        <v/>
      </c>
      <c r="Y11" s="26" t="str">
        <f>IFERROR(VLOOKUP(E11,'Relays - track &amp; field'!AS:BC,11,FALSE),"")</f>
        <v/>
      </c>
      <c r="Z11" s="27" t="str">
        <f>IFERROR(VLOOKUP(E11,'Road Races'!CW:DG,11,FALSE),"")</f>
        <v/>
      </c>
      <c r="AA11" s="27" t="str">
        <f>IFERROR(VLOOKUP(Table!E19,'Club Champs'!D:H,4,FALSE),"")</f>
        <v/>
      </c>
      <c r="AB11" s="26" t="str">
        <f>IFERROR(VLOOKUP(E11,'Relays - track &amp; field'!AS:BC,11,FALSE),"")</f>
        <v/>
      </c>
      <c r="AC11" s="26" t="str">
        <f>IFERROR(VLOOKUP(E11,SGP!BE:BJ,6,FALSE),"")</f>
        <v/>
      </c>
      <c r="AD11" s="26" t="str">
        <f>IFERROR(VLOOKUP(E11,'Road Races'!DK:DU,11,FALSE),"")</f>
        <v/>
      </c>
      <c r="AE11" s="26" t="str">
        <f>IFERROR(VLOOKUP(E11,Marathon!C:M,11,FALSE),"")</f>
        <v/>
      </c>
      <c r="AF11" s="26"/>
      <c r="AG11" s="26"/>
      <c r="AH11" s="26"/>
      <c r="AI11" s="26"/>
      <c r="AJ11" s="25"/>
      <c r="AK11" s="25">
        <f t="shared" si="7"/>
        <v>38</v>
      </c>
      <c r="AL11" s="25">
        <f t="shared" si="8"/>
        <v>28</v>
      </c>
      <c r="AM11" s="25" t="str">
        <f t="shared" si="9"/>
        <v/>
      </c>
      <c r="AN11" s="25" t="str">
        <f t="shared" si="31"/>
        <v/>
      </c>
      <c r="AO11" s="25">
        <f t="shared" si="28"/>
        <v>38</v>
      </c>
      <c r="AP11" s="25">
        <f t="shared" si="10"/>
        <v>28</v>
      </c>
      <c r="AQ11" s="25">
        <f t="shared" si="11"/>
        <v>50</v>
      </c>
      <c r="AR11" s="25" t="str">
        <f t="shared" si="12"/>
        <v/>
      </c>
      <c r="AS11" s="25">
        <f t="shared" si="29"/>
        <v>43</v>
      </c>
      <c r="AT11" s="25" t="str">
        <f t="shared" si="30"/>
        <v/>
      </c>
      <c r="AU11" s="25" t="str">
        <f t="shared" si="13"/>
        <v/>
      </c>
      <c r="AV11" s="25" t="str">
        <f t="shared" si="14"/>
        <v/>
      </c>
      <c r="AW11" s="25" t="str">
        <f t="shared" si="15"/>
        <v/>
      </c>
      <c r="AX11" s="25" t="str">
        <f t="shared" si="16"/>
        <v/>
      </c>
      <c r="AY11" s="25" t="str">
        <f t="shared" si="17"/>
        <v/>
      </c>
      <c r="AZ11" s="25" t="str">
        <f t="shared" si="18"/>
        <v/>
      </c>
      <c r="BA11" s="25">
        <f t="shared" si="6"/>
        <v>50</v>
      </c>
      <c r="BB11" s="25">
        <f t="shared" si="19"/>
        <v>43</v>
      </c>
      <c r="BC11" s="25" t="str">
        <f t="shared" si="20"/>
        <v/>
      </c>
      <c r="BD11" s="25"/>
      <c r="BE11" s="25"/>
      <c r="BF11" s="25"/>
      <c r="BG11" s="25"/>
      <c r="BH11" s="25" t="str">
        <f t="shared" si="21"/>
        <v/>
      </c>
      <c r="BI11" s="25" t="str">
        <f t="shared" si="22"/>
        <v/>
      </c>
      <c r="BJ11" s="25" t="str">
        <f t="shared" si="23"/>
        <v/>
      </c>
      <c r="BK11" s="25">
        <f t="shared" si="24"/>
        <v>16</v>
      </c>
      <c r="BL11" s="25" t="str">
        <f t="shared" si="25"/>
        <v/>
      </c>
      <c r="BM11" s="25" t="str">
        <f t="shared" si="26"/>
        <v/>
      </c>
      <c r="BN11" s="25"/>
      <c r="BO11" s="25">
        <f t="shared" si="27"/>
        <v>16</v>
      </c>
      <c r="BP11" s="4"/>
    </row>
    <row r="12" spans="1:68" x14ac:dyDescent="0.25">
      <c r="A12" s="3"/>
      <c r="B12" s="25">
        <v>5</v>
      </c>
      <c r="C12" s="25">
        <f t="shared" si="0"/>
        <v>-1</v>
      </c>
      <c r="D12" s="25">
        <v>6</v>
      </c>
      <c r="E12" s="51" t="s">
        <v>90</v>
      </c>
      <c r="F12" s="108">
        <f t="shared" si="1"/>
        <v>159</v>
      </c>
      <c r="G12" s="107" t="str">
        <f t="shared" si="2"/>
        <v/>
      </c>
      <c r="H12" s="25">
        <f t="shared" si="3"/>
        <v>105</v>
      </c>
      <c r="I12" s="25">
        <f t="shared" si="4"/>
        <v>50</v>
      </c>
      <c r="J12" s="110">
        <f t="shared" si="5"/>
        <v>4</v>
      </c>
      <c r="K12" s="109">
        <f>IFERROR(VLOOKUP(E12,'Road Races'!C:M,11,FALSE),"")</f>
        <v>50</v>
      </c>
      <c r="L12" s="27" t="str">
        <f>IFERROR(VLOOKUP(E12,'Road Races'!Q:AA,11,FALSE),"")</f>
        <v/>
      </c>
      <c r="M12" s="27" t="str">
        <f>IFERROR(VLOOKUP(E12,SGP!AM:AU,6,FALSE),"")</f>
        <v/>
      </c>
      <c r="N12" s="26">
        <f>IFERROR(VLOOKUP(E12,'Road Races'!AE:AO,11,FALSE),"")</f>
        <v>5</v>
      </c>
      <c r="O12" s="27" t="str">
        <f>IFERROR(VLOOKUP(E12,'Relays - track &amp; field'!C:F,4,FALSE),"")</f>
        <v/>
      </c>
      <c r="P12" s="26">
        <f>IFERROR(VLOOKUP(E12,'Relays - track &amp; field'!J:T,11,FALSE),"")</f>
        <v>50</v>
      </c>
      <c r="Q12" s="26" t="str">
        <f>IFERROR(VLOOKUP(E12,'Road Races'!AS:BC,11,FALSE),"")</f>
        <v/>
      </c>
      <c r="R12" s="26">
        <f>IFERROR(VLOOKUP(E12,'Road Races'!BG:BQ,11,FALSE),"")</f>
        <v>50</v>
      </c>
      <c r="S12" s="26" t="str">
        <f>IFERROR(VLOOKUP(E12,SGP!U:Z,6,FALSE),"")</f>
        <v/>
      </c>
      <c r="T12" s="26" t="str">
        <f>IFERROR(VLOOKUP(E12,'Relays - track &amp; field'!X:AB,4,FALSE),"")</f>
        <v/>
      </c>
      <c r="U12" s="26" t="str">
        <f>IFERROR(VLOOKUP(E12,'Road Races'!BU:CE,11,FALSE),"")</f>
        <v/>
      </c>
      <c r="V12" s="27" t="str">
        <f>IFERROR(VLOOKUP(E12,'Relays - track &amp; field'!AE:AO,11,FALSE),"")</f>
        <v/>
      </c>
      <c r="W12" s="26" t="str">
        <f>IFERROR(VLOOKUP(E12,SGP!C:H,6,FALSE),"")</f>
        <v/>
      </c>
      <c r="X12" s="26" t="str">
        <f>IFERROR(VLOOKUP(E12,'Road Races'!CI:CS,11,FALSE),"")</f>
        <v/>
      </c>
      <c r="Y12" s="26" t="str">
        <f>IFERROR(VLOOKUP(E12,'Relays - track &amp; field'!AS:BC,11,FALSE),"")</f>
        <v/>
      </c>
      <c r="Z12" s="27" t="str">
        <f>IFERROR(VLOOKUP(E12,'Road Races'!CW:DG,11,FALSE),"")</f>
        <v/>
      </c>
      <c r="AA12" s="27" t="str">
        <f>IFERROR(VLOOKUP(Table!E51,'Club Champs'!D:H,4,FALSE),"")</f>
        <v/>
      </c>
      <c r="AB12" s="26" t="str">
        <f>IFERROR(VLOOKUP(E12,'Relays - track &amp; field'!AS:BC,11,FALSE),"")</f>
        <v/>
      </c>
      <c r="AC12" s="26" t="str">
        <f>IFERROR(VLOOKUP(E12,SGP!BE:BJ,6,FALSE),"")</f>
        <v/>
      </c>
      <c r="AD12" s="26" t="str">
        <f>IFERROR(VLOOKUP(E12,'Road Races'!DK:DU,11,FALSE),"")</f>
        <v/>
      </c>
      <c r="AE12" s="26" t="str">
        <f>IFERROR(VLOOKUP(E12,Marathon!C:M,11,FALSE),"")</f>
        <v/>
      </c>
      <c r="AF12" s="26"/>
      <c r="AG12" s="26"/>
      <c r="AH12" s="26"/>
      <c r="AI12" s="26"/>
      <c r="AJ12" s="25"/>
      <c r="AK12" s="25" t="str">
        <f t="shared" si="7"/>
        <v/>
      </c>
      <c r="AL12" s="25" t="str">
        <f t="shared" si="8"/>
        <v/>
      </c>
      <c r="AM12" s="25" t="str">
        <f t="shared" si="9"/>
        <v/>
      </c>
      <c r="AN12" s="25" t="str">
        <f t="shared" si="31"/>
        <v/>
      </c>
      <c r="AO12" s="25" t="str">
        <f t="shared" si="28"/>
        <v/>
      </c>
      <c r="AP12" s="25" t="str">
        <f t="shared" si="10"/>
        <v/>
      </c>
      <c r="AQ12" s="25">
        <f t="shared" si="11"/>
        <v>50</v>
      </c>
      <c r="AR12" s="25" t="str">
        <f t="shared" si="12"/>
        <v/>
      </c>
      <c r="AS12" s="25">
        <f t="shared" si="29"/>
        <v>5</v>
      </c>
      <c r="AT12" s="25" t="str">
        <f t="shared" si="30"/>
        <v/>
      </c>
      <c r="AU12" s="25">
        <f t="shared" si="13"/>
        <v>50</v>
      </c>
      <c r="AV12" s="25" t="str">
        <f>IF(U12="","",U12)</f>
        <v/>
      </c>
      <c r="AW12" s="25" t="str">
        <f t="shared" si="15"/>
        <v/>
      </c>
      <c r="AX12" s="25" t="str">
        <f t="shared" si="16"/>
        <v/>
      </c>
      <c r="AY12" s="25" t="str">
        <f t="shared" si="17"/>
        <v/>
      </c>
      <c r="AZ12" s="25" t="str">
        <f t="shared" si="18"/>
        <v/>
      </c>
      <c r="BA12" s="25">
        <f t="shared" si="6"/>
        <v>50</v>
      </c>
      <c r="BB12" s="25">
        <f t="shared" si="19"/>
        <v>50</v>
      </c>
      <c r="BC12" s="25">
        <f t="shared" si="20"/>
        <v>5</v>
      </c>
      <c r="BD12" s="25"/>
      <c r="BE12" s="25"/>
      <c r="BF12" s="25"/>
      <c r="BG12" s="25"/>
      <c r="BH12" s="25" t="str">
        <f t="shared" si="21"/>
        <v/>
      </c>
      <c r="BI12" s="25">
        <f t="shared" si="22"/>
        <v>50</v>
      </c>
      <c r="BJ12" s="25" t="str">
        <f t="shared" si="23"/>
        <v/>
      </c>
      <c r="BK12" s="25" t="str">
        <f t="shared" si="24"/>
        <v/>
      </c>
      <c r="BL12" s="25" t="str">
        <f t="shared" si="25"/>
        <v/>
      </c>
      <c r="BM12" s="25" t="str">
        <f t="shared" si="26"/>
        <v/>
      </c>
      <c r="BN12" s="25"/>
      <c r="BO12" s="25">
        <f t="shared" si="27"/>
        <v>50</v>
      </c>
      <c r="BP12" s="4"/>
    </row>
    <row r="13" spans="1:68" x14ac:dyDescent="0.25">
      <c r="A13" s="3"/>
      <c r="B13" s="25">
        <v>6</v>
      </c>
      <c r="C13" s="25">
        <f t="shared" si="0"/>
        <v>-1</v>
      </c>
      <c r="D13" s="25">
        <v>7</v>
      </c>
      <c r="E13" s="51" t="s">
        <v>20</v>
      </c>
      <c r="F13" s="108">
        <f t="shared" si="1"/>
        <v>153</v>
      </c>
      <c r="G13" s="107">
        <f t="shared" si="2"/>
        <v>49</v>
      </c>
      <c r="H13" s="25">
        <f t="shared" si="3"/>
        <v>50</v>
      </c>
      <c r="I13" s="25">
        <f t="shared" si="4"/>
        <v>50</v>
      </c>
      <c r="J13" s="110">
        <f t="shared" si="5"/>
        <v>4</v>
      </c>
      <c r="K13" s="109" t="str">
        <f>IFERROR(VLOOKUP(E13,'Road Races'!C:M,11,FALSE),"")</f>
        <v/>
      </c>
      <c r="L13" s="27" t="str">
        <f>IFERROR(VLOOKUP(E13,'Road Races'!Q:AA,11,FALSE),"")</f>
        <v/>
      </c>
      <c r="M13" s="27">
        <f>IFERROR(VLOOKUP(E13,SGP!AM:AU,6,FALSE),"")</f>
        <v>49</v>
      </c>
      <c r="N13" s="26">
        <f>IFERROR(VLOOKUP(E13,'Road Races'!AE:AO,11,FALSE),"")</f>
        <v>50</v>
      </c>
      <c r="O13" s="27">
        <f>IFERROR(VLOOKUP(E13,'Relays - track &amp; field'!C:F,4,FALSE),"")</f>
        <v>20</v>
      </c>
      <c r="P13" s="26">
        <f>IFERROR(VLOOKUP(E13,'Relays - track &amp; field'!J:T,11,FALSE),"")</f>
        <v>50</v>
      </c>
      <c r="Q13" s="26" t="str">
        <f>IFERROR(VLOOKUP(E13,'Road Races'!AS:BC,11,FALSE),"")</f>
        <v/>
      </c>
      <c r="R13" s="26" t="str">
        <f>IFERROR(VLOOKUP(E13,'Road Races'!BG:BQ,11,FALSE),"")</f>
        <v/>
      </c>
      <c r="S13" s="26" t="str">
        <f>IFERROR(VLOOKUP(E13,SGP!U:Z,6,FALSE),"")</f>
        <v/>
      </c>
      <c r="T13" s="26" t="str">
        <f>IFERROR(VLOOKUP(E13,'Relays - track &amp; field'!X:AB,4,FALSE),"")</f>
        <v/>
      </c>
      <c r="U13" s="26" t="str">
        <f>IFERROR(VLOOKUP(E13,'Road Races'!BU:CE,11,FALSE),"")</f>
        <v/>
      </c>
      <c r="V13" s="27" t="str">
        <f>IFERROR(VLOOKUP(E13,'Relays - track &amp; field'!AE:AO,11,FALSE),"")</f>
        <v/>
      </c>
      <c r="W13" s="26" t="str">
        <f>IFERROR(VLOOKUP(E13,SGP!C:H,6,FALSE),"")</f>
        <v/>
      </c>
      <c r="X13" s="26" t="str">
        <f>IFERROR(VLOOKUP(E13,'Road Races'!CI:CS,11,FALSE),"")</f>
        <v/>
      </c>
      <c r="Y13" s="26" t="str">
        <f>IFERROR(VLOOKUP(E13,'Relays - track &amp; field'!AS:BC,11,FALSE),"")</f>
        <v/>
      </c>
      <c r="Z13" s="27" t="str">
        <f>IFERROR(VLOOKUP(E13,'Road Races'!CW:DG,11,FALSE),"")</f>
        <v/>
      </c>
      <c r="AA13" s="27" t="str">
        <f>IFERROR(VLOOKUP(Table!E8,'Club Champs'!D:H,4,FALSE),"")</f>
        <v/>
      </c>
      <c r="AB13" s="26" t="str">
        <f>IFERROR(VLOOKUP(E13,'Relays - track &amp; field'!AS:BC,11,FALSE),"")</f>
        <v/>
      </c>
      <c r="AC13" s="26" t="str">
        <f>IFERROR(VLOOKUP(E13,SGP!BE:BJ,6,FALSE),"")</f>
        <v/>
      </c>
      <c r="AD13" s="26" t="str">
        <f>IFERROR(VLOOKUP(E13,'Road Races'!DK:DU,11,FALSE),"")</f>
        <v/>
      </c>
      <c r="AE13" s="26" t="str">
        <f>IFERROR(VLOOKUP(E13,Marathon!C:M,11,FALSE),"")</f>
        <v/>
      </c>
      <c r="AF13" s="26"/>
      <c r="AG13" s="26"/>
      <c r="AH13" s="26"/>
      <c r="AI13" s="26"/>
      <c r="AJ13" s="25"/>
      <c r="AK13" s="25">
        <f t="shared" si="7"/>
        <v>49</v>
      </c>
      <c r="AL13" s="25" t="str">
        <f t="shared" si="8"/>
        <v/>
      </c>
      <c r="AM13" s="25" t="str">
        <f t="shared" si="9"/>
        <v/>
      </c>
      <c r="AN13" s="25" t="str">
        <f t="shared" si="31"/>
        <v/>
      </c>
      <c r="AO13" s="25">
        <f t="shared" si="28"/>
        <v>49</v>
      </c>
      <c r="AP13" s="25" t="str">
        <f t="shared" si="10"/>
        <v/>
      </c>
      <c r="AQ13" s="25" t="str">
        <f t="shared" si="11"/>
        <v/>
      </c>
      <c r="AR13" s="25" t="str">
        <f t="shared" si="12"/>
        <v/>
      </c>
      <c r="AS13" s="25">
        <f t="shared" si="29"/>
        <v>50</v>
      </c>
      <c r="AT13" s="25" t="str">
        <f t="shared" si="30"/>
        <v/>
      </c>
      <c r="AU13" s="25" t="str">
        <f t="shared" si="13"/>
        <v/>
      </c>
      <c r="AV13" s="25" t="str">
        <f t="shared" si="14"/>
        <v/>
      </c>
      <c r="AW13" s="25" t="str">
        <f t="shared" si="15"/>
        <v/>
      </c>
      <c r="AX13" s="25" t="str">
        <f t="shared" si="16"/>
        <v/>
      </c>
      <c r="AY13" s="25" t="str">
        <f t="shared" si="17"/>
        <v/>
      </c>
      <c r="AZ13" s="25" t="str">
        <f t="shared" si="18"/>
        <v/>
      </c>
      <c r="BA13" s="25">
        <f t="shared" si="6"/>
        <v>50</v>
      </c>
      <c r="BB13" s="25" t="str">
        <f t="shared" si="19"/>
        <v/>
      </c>
      <c r="BC13" s="25" t="str">
        <f t="shared" si="20"/>
        <v/>
      </c>
      <c r="BD13" s="25"/>
      <c r="BE13" s="25"/>
      <c r="BF13" s="25"/>
      <c r="BG13" s="25"/>
      <c r="BH13" s="25">
        <f t="shared" si="21"/>
        <v>20</v>
      </c>
      <c r="BI13" s="25">
        <f t="shared" si="22"/>
        <v>50</v>
      </c>
      <c r="BJ13" s="25" t="str">
        <f t="shared" si="23"/>
        <v/>
      </c>
      <c r="BK13" s="25" t="str">
        <f t="shared" si="24"/>
        <v/>
      </c>
      <c r="BL13" s="25" t="str">
        <f t="shared" si="25"/>
        <v/>
      </c>
      <c r="BM13" s="25" t="str">
        <f t="shared" si="26"/>
        <v/>
      </c>
      <c r="BN13" s="25"/>
      <c r="BO13" s="25">
        <f t="shared" si="27"/>
        <v>50</v>
      </c>
      <c r="BP13" s="4"/>
    </row>
    <row r="14" spans="1:68" x14ac:dyDescent="0.25">
      <c r="A14" s="3"/>
      <c r="B14" s="25">
        <v>8</v>
      </c>
      <c r="C14" s="25">
        <f t="shared" si="0"/>
        <v>0</v>
      </c>
      <c r="D14" s="25">
        <v>8</v>
      </c>
      <c r="E14" s="51" t="s">
        <v>21</v>
      </c>
      <c r="F14" s="108">
        <f t="shared" si="1"/>
        <v>153</v>
      </c>
      <c r="G14" s="107">
        <f t="shared" si="2"/>
        <v>99</v>
      </c>
      <c r="H14" s="25">
        <f t="shared" si="3"/>
        <v>50</v>
      </c>
      <c r="I14" s="25" t="str">
        <f t="shared" si="4"/>
        <v/>
      </c>
      <c r="J14" s="110">
        <f t="shared" si="5"/>
        <v>4</v>
      </c>
      <c r="K14" s="109" t="str">
        <f>IFERROR(VLOOKUP(E14,'Road Races'!C:M,11,FALSE),"")</f>
        <v/>
      </c>
      <c r="L14" s="27" t="str">
        <f>IFERROR(VLOOKUP(E14,'Road Races'!Q:AA,11,FALSE),"")</f>
        <v/>
      </c>
      <c r="M14" s="27">
        <f>IFERROR(VLOOKUP(E14,SGP!AM:AU,6,FALSE),"")</f>
        <v>50</v>
      </c>
      <c r="N14" s="26" t="str">
        <f>IFERROR(VLOOKUP(E14,'Road Races'!AE:AO,11,FALSE),"")</f>
        <v/>
      </c>
      <c r="O14" s="27" t="str">
        <f>IFERROR(VLOOKUP(E14,'Relays - track &amp; field'!C:F,4,FALSE),"")</f>
        <v/>
      </c>
      <c r="P14" s="26" t="str">
        <f>IFERROR(VLOOKUP(E14,'Relays - track &amp; field'!J:T,11,FALSE),"")</f>
        <v/>
      </c>
      <c r="Q14" s="26" t="str">
        <f>IFERROR(VLOOKUP(E14,'Road Races'!AS:BC,11,FALSE),"")</f>
        <v/>
      </c>
      <c r="R14" s="26">
        <f>IFERROR(VLOOKUP(E14,'Road Races'!BG:BQ,11,FALSE),"")</f>
        <v>50</v>
      </c>
      <c r="S14" s="26">
        <f>IFERROR(VLOOKUP(E14,SGP!U:Z,6,FALSE),"")</f>
        <v>46</v>
      </c>
      <c r="T14" s="26" t="str">
        <f>IFERROR(VLOOKUP(E14,'Relays - track &amp; field'!X:AB,4,FALSE),"")</f>
        <v/>
      </c>
      <c r="U14" s="26" t="str">
        <f>IFERROR(VLOOKUP(E14,'Road Races'!BU:CE,11,FALSE),"")</f>
        <v/>
      </c>
      <c r="V14" s="27" t="str">
        <f>IFERROR(VLOOKUP(E14,'Relays - track &amp; field'!AE:AO,11,FALSE),"")</f>
        <v/>
      </c>
      <c r="W14" s="26">
        <f>IFERROR(VLOOKUP(E14,SGP!C:H,6,FALSE),"")</f>
        <v>49</v>
      </c>
      <c r="X14" s="26" t="str">
        <f>IFERROR(VLOOKUP(E14,'Road Races'!CI:CS,11,FALSE),"")</f>
        <v/>
      </c>
      <c r="Y14" s="26" t="str">
        <f>IFERROR(VLOOKUP(E14,'Relays - track &amp; field'!AS:BC,11,FALSE),"")</f>
        <v/>
      </c>
      <c r="Z14" s="27" t="str">
        <f>IFERROR(VLOOKUP(E14,'Road Races'!CW:DG,11,FALSE),"")</f>
        <v/>
      </c>
      <c r="AA14" s="27" t="str">
        <f>IFERROR(VLOOKUP(Table!E7,'Club Champs'!D:H,4,FALSE),"")</f>
        <v/>
      </c>
      <c r="AB14" s="26" t="str">
        <f>IFERROR(VLOOKUP(E14,'Relays - track &amp; field'!AS:BC,11,FALSE),"")</f>
        <v/>
      </c>
      <c r="AC14" s="26" t="str">
        <f>IFERROR(VLOOKUP(E14,SGP!BE:BJ,6,FALSE),"")</f>
        <v/>
      </c>
      <c r="AD14" s="26" t="str">
        <f>IFERROR(VLOOKUP(E14,'Road Races'!DK:DU,11,FALSE),"")</f>
        <v/>
      </c>
      <c r="AE14" s="26" t="str">
        <f>IFERROR(VLOOKUP(E14,Marathon!C:M,11,FALSE),"")</f>
        <v/>
      </c>
      <c r="AF14" s="26"/>
      <c r="AG14" s="26"/>
      <c r="AH14" s="26"/>
      <c r="AI14" s="26"/>
      <c r="AJ14" s="25"/>
      <c r="AK14" s="25">
        <f t="shared" si="7"/>
        <v>50</v>
      </c>
      <c r="AL14" s="25">
        <f t="shared" si="8"/>
        <v>46</v>
      </c>
      <c r="AM14" s="25">
        <f t="shared" si="9"/>
        <v>49</v>
      </c>
      <c r="AN14" s="25" t="str">
        <f t="shared" si="31"/>
        <v/>
      </c>
      <c r="AO14" s="25">
        <f t="shared" si="28"/>
        <v>50</v>
      </c>
      <c r="AP14" s="25">
        <f t="shared" si="10"/>
        <v>49</v>
      </c>
      <c r="AQ14" s="25" t="str">
        <f t="shared" si="11"/>
        <v/>
      </c>
      <c r="AR14" s="25" t="str">
        <f t="shared" si="12"/>
        <v/>
      </c>
      <c r="AS14" s="25" t="str">
        <f t="shared" si="29"/>
        <v/>
      </c>
      <c r="AT14" s="25" t="str">
        <f t="shared" si="30"/>
        <v/>
      </c>
      <c r="AU14" s="25">
        <f t="shared" si="13"/>
        <v>50</v>
      </c>
      <c r="AV14" s="25" t="str">
        <f t="shared" si="14"/>
        <v/>
      </c>
      <c r="AW14" s="25" t="str">
        <f t="shared" si="15"/>
        <v/>
      </c>
      <c r="AX14" s="25" t="str">
        <f t="shared" si="16"/>
        <v/>
      </c>
      <c r="AY14" s="25" t="str">
        <f t="shared" si="17"/>
        <v/>
      </c>
      <c r="AZ14" s="25" t="str">
        <f t="shared" si="18"/>
        <v/>
      </c>
      <c r="BA14" s="25">
        <f t="shared" si="6"/>
        <v>50</v>
      </c>
      <c r="BB14" s="25" t="str">
        <f t="shared" si="19"/>
        <v/>
      </c>
      <c r="BC14" s="25" t="str">
        <f t="shared" si="20"/>
        <v/>
      </c>
      <c r="BD14" s="25"/>
      <c r="BE14" s="25"/>
      <c r="BF14" s="25"/>
      <c r="BG14" s="25"/>
      <c r="BH14" s="25" t="str">
        <f t="shared" si="21"/>
        <v/>
      </c>
      <c r="BI14" s="25" t="str">
        <f t="shared" si="22"/>
        <v/>
      </c>
      <c r="BJ14" s="25" t="str">
        <f t="shared" si="23"/>
        <v/>
      </c>
      <c r="BK14" s="25" t="str">
        <f t="shared" si="24"/>
        <v/>
      </c>
      <c r="BL14" s="25" t="str">
        <f t="shared" si="25"/>
        <v/>
      </c>
      <c r="BM14" s="25" t="str">
        <f t="shared" si="26"/>
        <v/>
      </c>
      <c r="BN14" s="25"/>
      <c r="BO14" s="25" t="str">
        <f t="shared" si="27"/>
        <v/>
      </c>
      <c r="BP14" s="4"/>
    </row>
    <row r="15" spans="1:68" x14ac:dyDescent="0.25">
      <c r="A15" s="3"/>
      <c r="B15" s="25">
        <v>9</v>
      </c>
      <c r="C15" s="25">
        <f t="shared" si="0"/>
        <v>0</v>
      </c>
      <c r="D15" s="25">
        <v>9</v>
      </c>
      <c r="E15" s="51" t="s">
        <v>36</v>
      </c>
      <c r="F15" s="108">
        <f t="shared" si="1"/>
        <v>147</v>
      </c>
      <c r="G15" s="107">
        <f t="shared" si="2"/>
        <v>27</v>
      </c>
      <c r="H15" s="25">
        <f t="shared" si="3"/>
        <v>69</v>
      </c>
      <c r="I15" s="25">
        <f t="shared" si="4"/>
        <v>44</v>
      </c>
      <c r="J15" s="110">
        <f t="shared" si="5"/>
        <v>7</v>
      </c>
      <c r="K15" s="109">
        <f>IFERROR(VLOOKUP(E15,'Road Races'!C:M,11,FALSE),"")</f>
        <v>43</v>
      </c>
      <c r="L15" s="27" t="str">
        <f>IFERROR(VLOOKUP(E15,'Road Races'!Q:AA,11,FALSE),"")</f>
        <v/>
      </c>
      <c r="M15" s="27">
        <f>IFERROR(VLOOKUP(E15,SGP!AM:AU,6,FALSE),"")</f>
        <v>27</v>
      </c>
      <c r="N15" s="26" t="str">
        <f>IFERROR(VLOOKUP(E15,'Road Races'!AE:AO,11,FALSE),"")</f>
        <v/>
      </c>
      <c r="O15" s="27">
        <f>IFERROR(VLOOKUP(E15,'Relays - track &amp; field'!C:F,4,FALSE),"")</f>
        <v>20</v>
      </c>
      <c r="P15" s="26">
        <f>IFERROR(VLOOKUP(E15,'Relays - track &amp; field'!J:T,11,FALSE),"")</f>
        <v>44</v>
      </c>
      <c r="Q15" s="26" t="str">
        <f>IFERROR(VLOOKUP(E15,'Road Races'!AS:BC,11,FALSE),"")</f>
        <v/>
      </c>
      <c r="R15" s="26" t="str">
        <f>IFERROR(VLOOKUP(E15,'Road Races'!BG:BQ,11,FALSE),"")</f>
        <v/>
      </c>
      <c r="S15" s="26" t="str">
        <f>IFERROR(VLOOKUP(E15,SGP!U:Z,6,FALSE),"")</f>
        <v/>
      </c>
      <c r="T15" s="26">
        <f>IFERROR(VLOOKUP(E15,'Relays - track &amp; field'!X:AB,4,FALSE),"")</f>
        <v>20</v>
      </c>
      <c r="U15" s="26" t="str">
        <f>IFERROR(VLOOKUP(E15,'Road Races'!BU:CE,11,FALSE),"")</f>
        <v/>
      </c>
      <c r="V15" s="27">
        <f>IFERROR(VLOOKUP(E15,'Relays - track &amp; field'!AE:AO,11,FALSE),"")</f>
        <v>21</v>
      </c>
      <c r="W15" s="26" t="str">
        <f>IFERROR(VLOOKUP(E15,SGP!C:H,6,FALSE),"")</f>
        <v/>
      </c>
      <c r="X15" s="26" t="str">
        <f>IFERROR(VLOOKUP(E15,'Road Races'!CI:CS,11,FALSE),"")</f>
        <v/>
      </c>
      <c r="Y15" s="26" t="str">
        <f>IFERROR(VLOOKUP(E15,'Relays - track &amp; field'!AS:BC,11,FALSE),"")</f>
        <v/>
      </c>
      <c r="Z15" s="27" t="str">
        <f>IFERROR(VLOOKUP(E15,'Road Races'!CW:DG,11,FALSE),"")</f>
        <v/>
      </c>
      <c r="AA15" s="27" t="str">
        <f>IFERROR(VLOOKUP(Table!E30,'Club Champs'!D:H,4,FALSE),"")</f>
        <v/>
      </c>
      <c r="AB15" s="26" t="str">
        <f>IFERROR(VLOOKUP(E15,'Relays - track &amp; field'!AS:BC,11,FALSE),"")</f>
        <v/>
      </c>
      <c r="AC15" s="26" t="str">
        <f>IFERROR(VLOOKUP(E15,SGP!BE:BJ,6,FALSE),"")</f>
        <v/>
      </c>
      <c r="AD15" s="26" t="str">
        <f>IFERROR(VLOOKUP(E15,'Road Races'!DK:DU,11,FALSE),"")</f>
        <v/>
      </c>
      <c r="AE15" s="26">
        <f>IFERROR(VLOOKUP(E15,Marathon!C:M,11,FALSE),"")</f>
        <v>26</v>
      </c>
      <c r="AF15" s="26"/>
      <c r="AG15" s="26"/>
      <c r="AH15" s="26"/>
      <c r="AI15" s="26"/>
      <c r="AJ15" s="25"/>
      <c r="AK15" s="25">
        <f t="shared" si="7"/>
        <v>27</v>
      </c>
      <c r="AL15" s="25" t="str">
        <f t="shared" si="8"/>
        <v/>
      </c>
      <c r="AM15" s="25" t="str">
        <f t="shared" si="9"/>
        <v/>
      </c>
      <c r="AN15" s="25" t="str">
        <f t="shared" si="31"/>
        <v/>
      </c>
      <c r="AO15" s="25">
        <f t="shared" si="28"/>
        <v>27</v>
      </c>
      <c r="AP15" s="25" t="str">
        <f t="shared" si="10"/>
        <v/>
      </c>
      <c r="AQ15" s="25">
        <f t="shared" si="11"/>
        <v>43</v>
      </c>
      <c r="AR15" s="25" t="str">
        <f t="shared" si="12"/>
        <v/>
      </c>
      <c r="AS15" s="25" t="str">
        <f t="shared" si="29"/>
        <v/>
      </c>
      <c r="AT15" s="25" t="str">
        <f t="shared" si="30"/>
        <v/>
      </c>
      <c r="AU15" s="25" t="str">
        <f t="shared" si="13"/>
        <v/>
      </c>
      <c r="AV15" s="25" t="str">
        <f t="shared" si="14"/>
        <v/>
      </c>
      <c r="AW15" s="25" t="str">
        <f t="shared" si="15"/>
        <v/>
      </c>
      <c r="AX15" s="25" t="str">
        <f t="shared" si="16"/>
        <v/>
      </c>
      <c r="AY15" s="25" t="str">
        <f t="shared" si="17"/>
        <v/>
      </c>
      <c r="AZ15" s="25">
        <f t="shared" si="18"/>
        <v>26</v>
      </c>
      <c r="BA15" s="25">
        <f t="shared" si="6"/>
        <v>43</v>
      </c>
      <c r="BB15" s="25">
        <f t="shared" si="19"/>
        <v>26</v>
      </c>
      <c r="BC15" s="25" t="str">
        <f t="shared" si="20"/>
        <v/>
      </c>
      <c r="BD15" s="25"/>
      <c r="BE15" s="25"/>
      <c r="BF15" s="25"/>
      <c r="BG15" s="25"/>
      <c r="BH15" s="25">
        <f t="shared" si="21"/>
        <v>20</v>
      </c>
      <c r="BI15" s="25">
        <f t="shared" si="22"/>
        <v>44</v>
      </c>
      <c r="BJ15" s="25">
        <f t="shared" si="23"/>
        <v>20</v>
      </c>
      <c r="BK15" s="25">
        <f t="shared" si="24"/>
        <v>21</v>
      </c>
      <c r="BL15" s="25" t="str">
        <f t="shared" si="25"/>
        <v/>
      </c>
      <c r="BM15" s="25" t="str">
        <f t="shared" si="26"/>
        <v/>
      </c>
      <c r="BN15" s="25"/>
      <c r="BO15" s="25">
        <f t="shared" si="27"/>
        <v>44</v>
      </c>
      <c r="BP15" s="4"/>
    </row>
    <row r="16" spans="1:68" x14ac:dyDescent="0.25">
      <c r="A16" s="3"/>
      <c r="B16" s="25">
        <v>13</v>
      </c>
      <c r="C16" s="25">
        <f t="shared" si="0"/>
        <v>3</v>
      </c>
      <c r="D16" s="25">
        <v>10</v>
      </c>
      <c r="E16" s="51" t="s">
        <v>34</v>
      </c>
      <c r="F16" s="108">
        <f t="shared" si="1"/>
        <v>144</v>
      </c>
      <c r="G16" s="107">
        <f t="shared" si="2"/>
        <v>63</v>
      </c>
      <c r="H16" s="25">
        <f t="shared" si="3"/>
        <v>58</v>
      </c>
      <c r="I16" s="25">
        <f t="shared" si="4"/>
        <v>18</v>
      </c>
      <c r="J16" s="110">
        <f t="shared" si="5"/>
        <v>5</v>
      </c>
      <c r="K16" s="109">
        <f>IFERROR(VLOOKUP(E16,'Road Races'!C:M,11,FALSE),"")</f>
        <v>30</v>
      </c>
      <c r="L16" s="27" t="str">
        <f>IFERROR(VLOOKUP(E16,'Road Races'!Q:AA,11,FALSE),"")</f>
        <v/>
      </c>
      <c r="M16" s="27">
        <f>IFERROR(VLOOKUP(E16,SGP!AM:AU,6,FALSE),"")</f>
        <v>33</v>
      </c>
      <c r="N16" s="26">
        <f>IFERROR(VLOOKUP(E16,'Road Races'!AE:AO,11,FALSE),"")</f>
        <v>28</v>
      </c>
      <c r="O16" s="27" t="str">
        <f>IFERROR(VLOOKUP(E16,'Relays - track &amp; field'!C:F,4,FALSE),"")</f>
        <v/>
      </c>
      <c r="P16" s="26" t="str">
        <f>IFERROR(VLOOKUP(E16,'Relays - track &amp; field'!J:T,11,FALSE),"")</f>
        <v/>
      </c>
      <c r="Q16" s="26" t="str">
        <f>IFERROR(VLOOKUP(E16,'Road Races'!AS:BC,11,FALSE),"")</f>
        <v/>
      </c>
      <c r="R16" s="26" t="str">
        <f>IFERROR(VLOOKUP(E16,'Road Races'!BG:BQ,11,FALSE),"")</f>
        <v/>
      </c>
      <c r="S16" s="26">
        <f>IFERROR(VLOOKUP(E16,SGP!U:Z,6,FALSE),"")</f>
        <v>30</v>
      </c>
      <c r="T16" s="26" t="str">
        <f>IFERROR(VLOOKUP(E16,'Relays - track &amp; field'!X:AB,4,FALSE),"")</f>
        <v/>
      </c>
      <c r="U16" s="26" t="str">
        <f>IFERROR(VLOOKUP(E16,'Road Races'!BU:CE,11,FALSE),"")</f>
        <v/>
      </c>
      <c r="V16" s="27">
        <f>IFERROR(VLOOKUP(E16,'Relays - track &amp; field'!AE:AO,11,FALSE),"")</f>
        <v>18</v>
      </c>
      <c r="W16" s="26" t="str">
        <f>IFERROR(VLOOKUP(E16,SGP!C:H,6,FALSE),"")</f>
        <v/>
      </c>
      <c r="X16" s="26" t="str">
        <f>IFERROR(VLOOKUP(E16,'Road Races'!CI:CS,11,FALSE),"")</f>
        <v/>
      </c>
      <c r="Y16" s="26" t="str">
        <f>IFERROR(VLOOKUP(E16,'Relays - track &amp; field'!AS:BC,11,FALSE),"")</f>
        <v/>
      </c>
      <c r="Z16" s="27" t="str">
        <f>IFERROR(VLOOKUP(E16,'Road Races'!CW:DG,11,FALSE),"")</f>
        <v/>
      </c>
      <c r="AA16" s="27" t="str">
        <f>IFERROR(VLOOKUP(Table!E24,'Club Champs'!D:H,4,FALSE),"")</f>
        <v/>
      </c>
      <c r="AB16" s="26" t="str">
        <f>IFERROR(VLOOKUP(E16,'Relays - track &amp; field'!AS:BC,11,FALSE),"")</f>
        <v/>
      </c>
      <c r="AC16" s="26" t="str">
        <f>IFERROR(VLOOKUP(E16,SGP!BE:BJ,6,FALSE),"")</f>
        <v/>
      </c>
      <c r="AD16" s="26" t="str">
        <f>IFERROR(VLOOKUP(E16,'Road Races'!DK:DU,11,FALSE),"")</f>
        <v/>
      </c>
      <c r="AE16" s="26" t="str">
        <f>IFERROR(VLOOKUP(E16,Marathon!C:M,11,FALSE),"")</f>
        <v/>
      </c>
      <c r="AF16" s="26"/>
      <c r="AG16" s="26"/>
      <c r="AH16" s="26"/>
      <c r="AI16" s="26"/>
      <c r="AJ16" s="25"/>
      <c r="AK16" s="25">
        <f t="shared" si="7"/>
        <v>33</v>
      </c>
      <c r="AL16" s="25">
        <f t="shared" si="8"/>
        <v>30</v>
      </c>
      <c r="AM16" s="25" t="str">
        <f t="shared" si="9"/>
        <v/>
      </c>
      <c r="AN16" s="25" t="str">
        <f t="shared" si="31"/>
        <v/>
      </c>
      <c r="AO16" s="25">
        <f t="shared" si="28"/>
        <v>33</v>
      </c>
      <c r="AP16" s="25">
        <f t="shared" si="10"/>
        <v>30</v>
      </c>
      <c r="AQ16" s="25">
        <f t="shared" si="11"/>
        <v>30</v>
      </c>
      <c r="AR16" s="25" t="str">
        <f t="shared" si="12"/>
        <v/>
      </c>
      <c r="AS16" s="25">
        <f t="shared" si="29"/>
        <v>28</v>
      </c>
      <c r="AT16" s="25" t="str">
        <f t="shared" si="30"/>
        <v/>
      </c>
      <c r="AU16" s="25" t="str">
        <f t="shared" si="13"/>
        <v/>
      </c>
      <c r="AV16" s="25" t="str">
        <f t="shared" si="14"/>
        <v/>
      </c>
      <c r="AW16" s="25" t="str">
        <f t="shared" si="15"/>
        <v/>
      </c>
      <c r="AX16" s="25" t="str">
        <f t="shared" si="16"/>
        <v/>
      </c>
      <c r="AY16" s="25" t="str">
        <f t="shared" si="17"/>
        <v/>
      </c>
      <c r="AZ16" s="25" t="str">
        <f t="shared" si="18"/>
        <v/>
      </c>
      <c r="BA16" s="25">
        <f t="shared" si="6"/>
        <v>30</v>
      </c>
      <c r="BB16" s="25">
        <f t="shared" si="19"/>
        <v>28</v>
      </c>
      <c r="BC16" s="25" t="str">
        <f t="shared" si="20"/>
        <v/>
      </c>
      <c r="BD16" s="25"/>
      <c r="BE16" s="25"/>
      <c r="BF16" s="25"/>
      <c r="BG16" s="25"/>
      <c r="BH16" s="25" t="str">
        <f t="shared" si="21"/>
        <v/>
      </c>
      <c r="BI16" s="25" t="str">
        <f t="shared" si="22"/>
        <v/>
      </c>
      <c r="BJ16" s="25" t="str">
        <f t="shared" si="23"/>
        <v/>
      </c>
      <c r="BK16" s="25">
        <f t="shared" si="24"/>
        <v>18</v>
      </c>
      <c r="BL16" s="25" t="str">
        <f t="shared" si="25"/>
        <v/>
      </c>
      <c r="BM16" s="25" t="str">
        <f t="shared" si="26"/>
        <v/>
      </c>
      <c r="BN16" s="25"/>
      <c r="BO16" s="25">
        <f t="shared" si="27"/>
        <v>18</v>
      </c>
      <c r="BP16" s="4"/>
    </row>
    <row r="17" spans="1:68" x14ac:dyDescent="0.25">
      <c r="A17" s="3"/>
      <c r="B17" s="25">
        <v>10</v>
      </c>
      <c r="C17" s="25">
        <f t="shared" si="0"/>
        <v>-1</v>
      </c>
      <c r="D17" s="25">
        <v>11</v>
      </c>
      <c r="E17" s="51" t="s">
        <v>66</v>
      </c>
      <c r="F17" s="108">
        <f t="shared" si="1"/>
        <v>140</v>
      </c>
      <c r="G17" s="107">
        <f t="shared" si="2"/>
        <v>78</v>
      </c>
      <c r="H17" s="25">
        <f t="shared" si="3"/>
        <v>37</v>
      </c>
      <c r="I17" s="25">
        <f t="shared" si="4"/>
        <v>20</v>
      </c>
      <c r="J17" s="110">
        <f t="shared" si="5"/>
        <v>5</v>
      </c>
      <c r="K17" s="109" t="str">
        <f>IFERROR(VLOOKUP(E17,'Road Races'!C:M,11,FALSE),"")</f>
        <v/>
      </c>
      <c r="L17" s="27" t="str">
        <f>IFERROR(VLOOKUP(E17,'Road Races'!Q:AA,11,FALSE),"")</f>
        <v/>
      </c>
      <c r="M17" s="27">
        <f>IFERROR(VLOOKUP(E17,SGP!AM:AU,6,FALSE),"")</f>
        <v>36</v>
      </c>
      <c r="N17" s="26">
        <f>IFERROR(VLOOKUP(E17,'Road Races'!AE:AO,11,FALSE),"")</f>
        <v>37</v>
      </c>
      <c r="O17" s="27" t="str">
        <f>IFERROR(VLOOKUP(E17,'Relays - track &amp; field'!C:F,4,FALSE),"")</f>
        <v/>
      </c>
      <c r="P17" s="26" t="str">
        <f>IFERROR(VLOOKUP(E17,'Relays - track &amp; field'!J:T,11,FALSE),"")</f>
        <v/>
      </c>
      <c r="Q17" s="26" t="str">
        <f>IFERROR(VLOOKUP(E17,'Road Races'!AS:BC,11,FALSE),"")</f>
        <v/>
      </c>
      <c r="R17" s="26" t="str">
        <f>IFERROR(VLOOKUP(E17,'Road Races'!BG:BQ,11,FALSE),"")</f>
        <v/>
      </c>
      <c r="S17" s="26">
        <f>IFERROR(VLOOKUP(E17,SGP!U:Z,6,FALSE),"")</f>
        <v>40</v>
      </c>
      <c r="T17" s="26">
        <f>IFERROR(VLOOKUP(E17,'Relays - track &amp; field'!X:AB,4,FALSE),"")</f>
        <v>20</v>
      </c>
      <c r="U17" s="26" t="str">
        <f>IFERROR(VLOOKUP(E17,'Road Races'!BU:CE,11,FALSE),"")</f>
        <v/>
      </c>
      <c r="V17" s="27" t="str">
        <f>IFERROR(VLOOKUP(E17,'Relays - track &amp; field'!AE:AO,11,FALSE),"")</f>
        <v/>
      </c>
      <c r="W17" s="26">
        <f>IFERROR(VLOOKUP(E17,SGP!C:H,6,FALSE),"")</f>
        <v>38</v>
      </c>
      <c r="X17" s="26" t="str">
        <f>IFERROR(VLOOKUP(E17,'Road Races'!CI:CS,11,FALSE),"")</f>
        <v/>
      </c>
      <c r="Y17" s="26" t="str">
        <f>IFERROR(VLOOKUP(E17,'Relays - track &amp; field'!AS:BC,11,FALSE),"")</f>
        <v/>
      </c>
      <c r="Z17" s="27" t="str">
        <f>IFERROR(VLOOKUP(E17,'Road Races'!CW:DG,11,FALSE),"")</f>
        <v/>
      </c>
      <c r="AA17" s="27" t="str">
        <f>IFERROR(VLOOKUP(Table!E21,'Club Champs'!D:H,4,FALSE),"")</f>
        <v/>
      </c>
      <c r="AB17" s="26" t="str">
        <f>IFERROR(VLOOKUP(E17,'Relays - track &amp; field'!AS:BC,11,FALSE),"")</f>
        <v/>
      </c>
      <c r="AC17" s="26" t="str">
        <f>IFERROR(VLOOKUP(E17,SGP!BE:BJ,6,FALSE),"")</f>
        <v/>
      </c>
      <c r="AD17" s="26" t="str">
        <f>IFERROR(VLOOKUP(E17,'Road Races'!DK:DU,11,FALSE),"")</f>
        <v/>
      </c>
      <c r="AE17" s="26" t="str">
        <f>IFERROR(VLOOKUP(E17,Marathon!C:M,11,FALSE),"")</f>
        <v/>
      </c>
      <c r="AF17" s="26"/>
      <c r="AG17" s="26"/>
      <c r="AH17" s="26"/>
      <c r="AI17" s="26"/>
      <c r="AJ17" s="25"/>
      <c r="AK17" s="25">
        <f t="shared" si="7"/>
        <v>36</v>
      </c>
      <c r="AL17" s="25">
        <f t="shared" si="8"/>
        <v>40</v>
      </c>
      <c r="AM17" s="25">
        <f t="shared" si="9"/>
        <v>38</v>
      </c>
      <c r="AN17" s="25" t="str">
        <f t="shared" si="31"/>
        <v/>
      </c>
      <c r="AO17" s="25">
        <f t="shared" si="28"/>
        <v>40</v>
      </c>
      <c r="AP17" s="25">
        <f t="shared" si="10"/>
        <v>38</v>
      </c>
      <c r="AQ17" s="25" t="str">
        <f t="shared" si="11"/>
        <v/>
      </c>
      <c r="AR17" s="25" t="str">
        <f t="shared" si="12"/>
        <v/>
      </c>
      <c r="AS17" s="25">
        <f t="shared" si="29"/>
        <v>37</v>
      </c>
      <c r="AT17" s="25" t="str">
        <f t="shared" si="30"/>
        <v/>
      </c>
      <c r="AU17" s="25" t="str">
        <f t="shared" si="13"/>
        <v/>
      </c>
      <c r="AV17" s="25" t="str">
        <f t="shared" si="14"/>
        <v/>
      </c>
      <c r="AW17" s="25" t="str">
        <f t="shared" si="15"/>
        <v/>
      </c>
      <c r="AX17" s="25" t="str">
        <f t="shared" si="16"/>
        <v/>
      </c>
      <c r="AY17" s="25" t="str">
        <f t="shared" si="17"/>
        <v/>
      </c>
      <c r="AZ17" s="25" t="str">
        <f t="shared" si="18"/>
        <v/>
      </c>
      <c r="BA17" s="25">
        <f t="shared" si="6"/>
        <v>37</v>
      </c>
      <c r="BB17" s="25" t="str">
        <f t="shared" si="19"/>
        <v/>
      </c>
      <c r="BC17" s="25" t="str">
        <f t="shared" si="20"/>
        <v/>
      </c>
      <c r="BD17" s="25"/>
      <c r="BE17" s="25"/>
      <c r="BF17" s="25"/>
      <c r="BG17" s="25"/>
      <c r="BH17" s="25" t="str">
        <f t="shared" si="21"/>
        <v/>
      </c>
      <c r="BI17" s="25" t="str">
        <f t="shared" si="22"/>
        <v/>
      </c>
      <c r="BJ17" s="25">
        <f t="shared" si="23"/>
        <v>20</v>
      </c>
      <c r="BK17" s="25" t="str">
        <f t="shared" si="24"/>
        <v/>
      </c>
      <c r="BL17" s="25" t="str">
        <f t="shared" si="25"/>
        <v/>
      </c>
      <c r="BM17" s="25" t="str">
        <f t="shared" si="26"/>
        <v/>
      </c>
      <c r="BN17" s="25"/>
      <c r="BO17" s="25">
        <f t="shared" si="27"/>
        <v>20</v>
      </c>
      <c r="BP17" s="4"/>
    </row>
    <row r="18" spans="1:68" x14ac:dyDescent="0.25">
      <c r="A18" s="3"/>
      <c r="B18" s="25">
        <v>11</v>
      </c>
      <c r="C18" s="25">
        <f t="shared" si="0"/>
        <v>-1</v>
      </c>
      <c r="D18" s="25">
        <v>12</v>
      </c>
      <c r="E18" s="51" t="s">
        <v>272</v>
      </c>
      <c r="F18" s="108">
        <f t="shared" si="1"/>
        <v>138</v>
      </c>
      <c r="G18" s="107">
        <f t="shared" si="2"/>
        <v>20</v>
      </c>
      <c r="H18" s="25">
        <f t="shared" si="3"/>
        <v>68</v>
      </c>
      <c r="I18" s="25">
        <f t="shared" si="4"/>
        <v>45</v>
      </c>
      <c r="J18" s="110">
        <f t="shared" si="5"/>
        <v>5</v>
      </c>
      <c r="K18" s="109" t="str">
        <f>IFERROR(VLOOKUP(E18,'Road Races'!C:M,11,FALSE),"")</f>
        <v/>
      </c>
      <c r="L18" s="27" t="str">
        <f>IFERROR(VLOOKUP(E18,'Road Races'!Q:AA,11,FALSE),"")</f>
        <v/>
      </c>
      <c r="M18" s="27" t="str">
        <f>IFERROR(VLOOKUP(E18,SGP!AM:AU,6,FALSE),"")</f>
        <v/>
      </c>
      <c r="N18" s="26">
        <f>IFERROR(VLOOKUP(E18,'Road Races'!AE:AO,11,FALSE),"")</f>
        <v>45</v>
      </c>
      <c r="O18" s="27" t="str">
        <f>IFERROR(VLOOKUP(E18,'Relays - track &amp; field'!C:F,4,FALSE),"")</f>
        <v/>
      </c>
      <c r="P18" s="26">
        <f>IFERROR(VLOOKUP(E18,'Relays - track &amp; field'!J:T,11,FALSE),"")</f>
        <v>45</v>
      </c>
      <c r="Q18" s="26" t="str">
        <f>IFERROR(VLOOKUP(E18,'Road Races'!AS:BC,11,FALSE),"")</f>
        <v/>
      </c>
      <c r="R18" s="26" t="str">
        <f>IFERROR(VLOOKUP(E18,'Road Races'!BG:BQ,11,FALSE),"")</f>
        <v/>
      </c>
      <c r="S18" s="26">
        <f>IFERROR(VLOOKUP(E18,SGP!U:Z,6,FALSE),"")</f>
        <v>20</v>
      </c>
      <c r="T18" s="26" t="str">
        <f>IFERROR(VLOOKUP(E18,'Relays - track &amp; field'!X:AB,4,FALSE),"")</f>
        <v/>
      </c>
      <c r="U18" s="26">
        <f>IFERROR(VLOOKUP(E18,'Road Races'!BU:CE,11,FALSE),"")</f>
        <v>23</v>
      </c>
      <c r="V18" s="27">
        <f>IFERROR(VLOOKUP(E18,'Relays - track &amp; field'!AE:AO,11,FALSE),"")</f>
        <v>12</v>
      </c>
      <c r="W18" s="26" t="str">
        <f>IFERROR(VLOOKUP(E18,SGP!C:H,6,FALSE),"")</f>
        <v/>
      </c>
      <c r="X18" s="26" t="str">
        <f>IFERROR(VLOOKUP(E18,'Road Races'!CI:CS,11,FALSE),"")</f>
        <v/>
      </c>
      <c r="Y18" s="26" t="str">
        <f>IFERROR(VLOOKUP(E18,'Relays - track &amp; field'!AS:BC,11,FALSE),"")</f>
        <v/>
      </c>
      <c r="Z18" s="27" t="str">
        <f>IFERROR(VLOOKUP(E18,'Road Races'!CW:DG,11,FALSE),"")</f>
        <v/>
      </c>
      <c r="AA18" s="27" t="str">
        <f>IFERROR(VLOOKUP(Table!E73,'Club Champs'!D:H,4,FALSE),"")</f>
        <v/>
      </c>
      <c r="AB18" s="26" t="str">
        <f>IFERROR(VLOOKUP(E18,'Relays - track &amp; field'!AS:BC,11,FALSE),"")</f>
        <v/>
      </c>
      <c r="AC18" s="26" t="str">
        <f>IFERROR(VLOOKUP(E18,SGP!BE:BJ,6,FALSE),"")</f>
        <v/>
      </c>
      <c r="AD18" s="26" t="str">
        <f>IFERROR(VLOOKUP(E18,'Road Races'!DK:DU,11,FALSE),"")</f>
        <v/>
      </c>
      <c r="AE18" s="26" t="str">
        <f>IFERROR(VLOOKUP(E18,Marathon!C:M,11,FALSE),"")</f>
        <v/>
      </c>
      <c r="AF18" s="26"/>
      <c r="AG18" s="26"/>
      <c r="AH18" s="26"/>
      <c r="AI18" s="26"/>
      <c r="AJ18" s="25"/>
      <c r="AK18" s="25" t="str">
        <f t="shared" si="7"/>
        <v/>
      </c>
      <c r="AL18" s="25">
        <f t="shared" si="8"/>
        <v>20</v>
      </c>
      <c r="AM18" s="25" t="str">
        <f t="shared" si="9"/>
        <v/>
      </c>
      <c r="AN18" s="25" t="str">
        <f t="shared" si="31"/>
        <v/>
      </c>
      <c r="AO18" s="25">
        <f t="shared" si="28"/>
        <v>20</v>
      </c>
      <c r="AP18" s="25" t="str">
        <f t="shared" si="10"/>
        <v/>
      </c>
      <c r="AQ18" s="25" t="str">
        <f t="shared" si="11"/>
        <v/>
      </c>
      <c r="AR18" s="25" t="str">
        <f t="shared" si="12"/>
        <v/>
      </c>
      <c r="AS18" s="25">
        <f t="shared" si="29"/>
        <v>45</v>
      </c>
      <c r="AT18" s="25" t="str">
        <f t="shared" si="30"/>
        <v/>
      </c>
      <c r="AU18" s="25" t="str">
        <f t="shared" si="13"/>
        <v/>
      </c>
      <c r="AV18" s="25">
        <f t="shared" si="14"/>
        <v>23</v>
      </c>
      <c r="AW18" s="25" t="str">
        <f t="shared" si="15"/>
        <v/>
      </c>
      <c r="AX18" s="25" t="str">
        <f t="shared" si="16"/>
        <v/>
      </c>
      <c r="AY18" s="25" t="str">
        <f t="shared" si="17"/>
        <v/>
      </c>
      <c r="AZ18" s="25" t="str">
        <f t="shared" si="18"/>
        <v/>
      </c>
      <c r="BA18" s="25">
        <f t="shared" si="6"/>
        <v>45</v>
      </c>
      <c r="BB18" s="25">
        <f t="shared" si="19"/>
        <v>23</v>
      </c>
      <c r="BC18" s="25" t="str">
        <f t="shared" si="20"/>
        <v/>
      </c>
      <c r="BD18" s="25"/>
      <c r="BE18" s="25"/>
      <c r="BF18" s="25"/>
      <c r="BG18" s="25"/>
      <c r="BH18" s="25" t="str">
        <f t="shared" si="21"/>
        <v/>
      </c>
      <c r="BI18" s="25">
        <f t="shared" si="22"/>
        <v>45</v>
      </c>
      <c r="BJ18" s="25" t="str">
        <f t="shared" si="23"/>
        <v/>
      </c>
      <c r="BK18" s="25">
        <f t="shared" si="24"/>
        <v>12</v>
      </c>
      <c r="BL18" s="25" t="str">
        <f t="shared" si="25"/>
        <v/>
      </c>
      <c r="BM18" s="25" t="str">
        <f t="shared" si="26"/>
        <v/>
      </c>
      <c r="BN18" s="25"/>
      <c r="BO18" s="25">
        <f t="shared" si="27"/>
        <v>45</v>
      </c>
      <c r="BP18" s="4"/>
    </row>
    <row r="19" spans="1:68" x14ac:dyDescent="0.25">
      <c r="A19" s="3"/>
      <c r="B19" s="25">
        <v>18</v>
      </c>
      <c r="C19" s="25">
        <f t="shared" si="0"/>
        <v>5</v>
      </c>
      <c r="D19" s="25">
        <v>13</v>
      </c>
      <c r="E19" s="51" t="s">
        <v>254</v>
      </c>
      <c r="F19" s="108">
        <f t="shared" si="1"/>
        <v>135</v>
      </c>
      <c r="G19" s="107">
        <f t="shared" si="2"/>
        <v>71</v>
      </c>
      <c r="H19" s="25">
        <f t="shared" si="3"/>
        <v>10</v>
      </c>
      <c r="I19" s="25">
        <f t="shared" si="4"/>
        <v>49</v>
      </c>
      <c r="J19" s="110">
        <f t="shared" si="5"/>
        <v>5</v>
      </c>
      <c r="K19" s="109">
        <f>IFERROR(VLOOKUP(E19,'Road Races'!C:M,11,FALSE),"")</f>
        <v>10</v>
      </c>
      <c r="L19" s="27" t="str">
        <f>IFERROR(VLOOKUP(E19,'Road Races'!Q:AA,11,FALSE),"")</f>
        <v/>
      </c>
      <c r="M19" s="27">
        <f>IFERROR(VLOOKUP(E19,SGP!AM:AU,6,FALSE),"")</f>
        <v>41</v>
      </c>
      <c r="N19" s="26" t="str">
        <f>IFERROR(VLOOKUP(E19,'Road Races'!AE:AO,11,FALSE),"")</f>
        <v/>
      </c>
      <c r="O19" s="27" t="str">
        <f>IFERROR(VLOOKUP(E19,'Relays - track &amp; field'!C:F,4,FALSE),"")</f>
        <v/>
      </c>
      <c r="P19" s="26">
        <f>IFERROR(VLOOKUP(E19,'Relays - track &amp; field'!J:T,11,FALSE),"")</f>
        <v>49</v>
      </c>
      <c r="Q19" s="26" t="str">
        <f>IFERROR(VLOOKUP(E19,'Road Races'!AS:BC,11,FALSE),"")</f>
        <v/>
      </c>
      <c r="R19" s="26" t="str">
        <f>IFERROR(VLOOKUP(E19,'Road Races'!BG:BQ,11,FALSE),"")</f>
        <v/>
      </c>
      <c r="S19" s="26" t="str">
        <f>IFERROR(VLOOKUP(E19,SGP!U:Z,6,FALSE),"")</f>
        <v/>
      </c>
      <c r="T19" s="26" t="str">
        <f>IFERROR(VLOOKUP(E19,'Relays - track &amp; field'!X:AB,4,FALSE),"")</f>
        <v/>
      </c>
      <c r="U19" s="26" t="str">
        <f>IFERROR(VLOOKUP(E19,'Road Races'!BU:CE,11,FALSE),"")</f>
        <v/>
      </c>
      <c r="V19" s="27">
        <f>IFERROR(VLOOKUP(E19,'Relays - track &amp; field'!AE:AO,11,FALSE),"")</f>
        <v>25</v>
      </c>
      <c r="W19" s="26">
        <f>IFERROR(VLOOKUP(E19,SGP!C:H,6,FALSE),"")</f>
        <v>30</v>
      </c>
      <c r="X19" s="26" t="str">
        <f>IFERROR(VLOOKUP(E19,'Road Races'!CI:CS,11,FALSE),"")</f>
        <v/>
      </c>
      <c r="Y19" s="26" t="str">
        <f>IFERROR(VLOOKUP(E19,'Relays - track &amp; field'!AS:BC,11,FALSE),"")</f>
        <v/>
      </c>
      <c r="Z19" s="27" t="str">
        <f>IFERROR(VLOOKUP(E19,'Road Races'!CW:DG,11,FALSE),"")</f>
        <v/>
      </c>
      <c r="AA19" s="27" t="str">
        <f>IFERROR(VLOOKUP(Table!E16,'Club Champs'!D:H,4,FALSE),"")</f>
        <v/>
      </c>
      <c r="AB19" s="26" t="str">
        <f>IFERROR(VLOOKUP(E19,'Relays - track &amp; field'!AS:BC,11,FALSE),"")</f>
        <v/>
      </c>
      <c r="AC19" s="26" t="str">
        <f>IFERROR(VLOOKUP(E19,SGP!BE:BJ,6,FALSE),"")</f>
        <v/>
      </c>
      <c r="AD19" s="26" t="str">
        <f>IFERROR(VLOOKUP(E19,'Road Races'!DK:DU,11,FALSE),"")</f>
        <v/>
      </c>
      <c r="AE19" s="26" t="str">
        <f>IFERROR(VLOOKUP(E19,Marathon!C:M,11,FALSE),"")</f>
        <v/>
      </c>
      <c r="AF19" s="26"/>
      <c r="AG19" s="26"/>
      <c r="AH19" s="26"/>
      <c r="AI19" s="26"/>
      <c r="AJ19" s="25"/>
      <c r="AK19" s="25">
        <f t="shared" si="7"/>
        <v>41</v>
      </c>
      <c r="AL19" s="25" t="str">
        <f t="shared" si="8"/>
        <v/>
      </c>
      <c r="AM19" s="25">
        <f t="shared" si="9"/>
        <v>30</v>
      </c>
      <c r="AN19" s="25" t="str">
        <f t="shared" si="31"/>
        <v/>
      </c>
      <c r="AO19" s="25">
        <f t="shared" si="28"/>
        <v>41</v>
      </c>
      <c r="AP19" s="25">
        <f t="shared" si="10"/>
        <v>30</v>
      </c>
      <c r="AQ19" s="25">
        <f t="shared" si="11"/>
        <v>10</v>
      </c>
      <c r="AR19" s="25" t="str">
        <f t="shared" si="12"/>
        <v/>
      </c>
      <c r="AS19" s="25" t="str">
        <f t="shared" si="29"/>
        <v/>
      </c>
      <c r="AT19" s="25" t="str">
        <f t="shared" si="30"/>
        <v/>
      </c>
      <c r="AU19" s="25" t="str">
        <f t="shared" si="13"/>
        <v/>
      </c>
      <c r="AV19" s="25" t="str">
        <f t="shared" si="14"/>
        <v/>
      </c>
      <c r="AW19" s="25" t="str">
        <f t="shared" si="15"/>
        <v/>
      </c>
      <c r="AX19" s="25" t="str">
        <f t="shared" si="16"/>
        <v/>
      </c>
      <c r="AY19" s="25" t="str">
        <f t="shared" si="17"/>
        <v/>
      </c>
      <c r="AZ19" s="25" t="str">
        <f t="shared" si="18"/>
        <v/>
      </c>
      <c r="BA19" s="25">
        <f t="shared" si="6"/>
        <v>10</v>
      </c>
      <c r="BB19" s="25" t="str">
        <f t="shared" si="19"/>
        <v/>
      </c>
      <c r="BC19" s="25" t="str">
        <f t="shared" si="20"/>
        <v/>
      </c>
      <c r="BD19" s="25"/>
      <c r="BE19" s="25"/>
      <c r="BF19" s="25"/>
      <c r="BG19" s="25"/>
      <c r="BH19" s="25" t="str">
        <f t="shared" si="21"/>
        <v/>
      </c>
      <c r="BI19" s="25">
        <f t="shared" si="22"/>
        <v>49</v>
      </c>
      <c r="BJ19" s="25" t="str">
        <f t="shared" si="23"/>
        <v/>
      </c>
      <c r="BK19" s="25">
        <f t="shared" si="24"/>
        <v>25</v>
      </c>
      <c r="BL19" s="25" t="str">
        <f t="shared" si="25"/>
        <v/>
      </c>
      <c r="BM19" s="25" t="str">
        <f t="shared" si="26"/>
        <v/>
      </c>
      <c r="BN19" s="25"/>
      <c r="BO19" s="25">
        <f t="shared" si="27"/>
        <v>49</v>
      </c>
      <c r="BP19" s="4"/>
    </row>
    <row r="20" spans="1:68" x14ac:dyDescent="0.25">
      <c r="A20" s="3"/>
      <c r="B20" s="25">
        <v>23</v>
      </c>
      <c r="C20" s="25">
        <f t="shared" si="0"/>
        <v>9</v>
      </c>
      <c r="D20" s="25">
        <v>14</v>
      </c>
      <c r="E20" s="51" t="s">
        <v>131</v>
      </c>
      <c r="F20" s="108">
        <f t="shared" si="1"/>
        <v>133</v>
      </c>
      <c r="G20" s="107">
        <f t="shared" si="2"/>
        <v>82</v>
      </c>
      <c r="H20" s="25">
        <f t="shared" si="3"/>
        <v>9</v>
      </c>
      <c r="I20" s="25">
        <f t="shared" si="4"/>
        <v>36</v>
      </c>
      <c r="J20" s="110">
        <f t="shared" si="5"/>
        <v>6</v>
      </c>
      <c r="K20" s="109" t="str">
        <f>IFERROR(VLOOKUP(E20,'Road Races'!C:M,11,FALSE),"")</f>
        <v/>
      </c>
      <c r="L20" s="27" t="str">
        <f>IFERROR(VLOOKUP(E20,'Road Races'!Q:AA,11,FALSE),"")</f>
        <v/>
      </c>
      <c r="M20" s="27">
        <f>IFERROR(VLOOKUP(E20,SGP!AM:AU,6,FALSE),"")</f>
        <v>30</v>
      </c>
      <c r="N20" s="26">
        <f>IFERROR(VLOOKUP(E20,'Road Races'!AE:AO,11,FALSE),"")</f>
        <v>9</v>
      </c>
      <c r="O20" s="27" t="str">
        <f>IFERROR(VLOOKUP(E20,'Relays - track &amp; field'!C:F,4,FALSE),"")</f>
        <v/>
      </c>
      <c r="P20" s="26">
        <f>IFERROR(VLOOKUP(E20,'Relays - track &amp; field'!J:T,11,FALSE),"")</f>
        <v>16</v>
      </c>
      <c r="Q20" s="26" t="str">
        <f>IFERROR(VLOOKUP(E20,'Road Races'!AS:BC,11,FALSE),"")</f>
        <v/>
      </c>
      <c r="R20" s="26" t="str">
        <f>IFERROR(VLOOKUP(E20,'Road Races'!BG:BQ,11,FALSE),"")</f>
        <v/>
      </c>
      <c r="S20" s="26">
        <f>IFERROR(VLOOKUP(E20,SGP!U:Z,6,FALSE),"")</f>
        <v>38</v>
      </c>
      <c r="T20" s="26" t="str">
        <f>IFERROR(VLOOKUP(E20,'Relays - track &amp; field'!X:AB,4,FALSE),"")</f>
        <v/>
      </c>
      <c r="U20" s="26" t="str">
        <f>IFERROR(VLOOKUP(E20,'Road Races'!BU:CE,11,FALSE),"")</f>
        <v/>
      </c>
      <c r="V20" s="27">
        <f>IFERROR(VLOOKUP(E20,'Relays - track &amp; field'!AE:AO,11,FALSE),"")</f>
        <v>36</v>
      </c>
      <c r="W20" s="26">
        <f>IFERROR(VLOOKUP(E20,SGP!C:H,6,FALSE),"")</f>
        <v>44</v>
      </c>
      <c r="X20" s="26" t="str">
        <f>IFERROR(VLOOKUP(E20,'Road Races'!CI:CS,11,FALSE),"")</f>
        <v/>
      </c>
      <c r="Y20" s="26" t="str">
        <f>IFERROR(VLOOKUP(E20,'Relays - track &amp; field'!AS:BC,11,FALSE),"")</f>
        <v/>
      </c>
      <c r="Z20" s="27" t="str">
        <f>IFERROR(VLOOKUP(E20,'Road Races'!CW:DG,11,FALSE),"")</f>
        <v/>
      </c>
      <c r="AA20" s="27" t="str">
        <f>IFERROR(VLOOKUP(Table!E27,'Club Champs'!D:H,4,FALSE),"")</f>
        <v/>
      </c>
      <c r="AB20" s="26" t="str">
        <f>IFERROR(VLOOKUP(E20,'Relays - track &amp; field'!AS:BC,11,FALSE),"")</f>
        <v/>
      </c>
      <c r="AC20" s="26" t="str">
        <f>IFERROR(VLOOKUP(E20,SGP!BE:BJ,6,FALSE),"")</f>
        <v/>
      </c>
      <c r="AD20" s="26" t="str">
        <f>IFERROR(VLOOKUP(E20,'Road Races'!DK:DU,11,FALSE),"")</f>
        <v/>
      </c>
      <c r="AE20" s="26" t="str">
        <f>IFERROR(VLOOKUP(E20,Marathon!C:M,11,FALSE),"")</f>
        <v/>
      </c>
      <c r="AF20" s="26"/>
      <c r="AG20" s="26"/>
      <c r="AH20" s="26"/>
      <c r="AI20" s="26"/>
      <c r="AJ20" s="25"/>
      <c r="AK20" s="25">
        <f t="shared" si="7"/>
        <v>30</v>
      </c>
      <c r="AL20" s="25">
        <f t="shared" si="8"/>
        <v>38</v>
      </c>
      <c r="AM20" s="25">
        <f t="shared" si="9"/>
        <v>44</v>
      </c>
      <c r="AN20" s="25" t="str">
        <f t="shared" si="31"/>
        <v/>
      </c>
      <c r="AO20" s="25">
        <f t="shared" si="28"/>
        <v>44</v>
      </c>
      <c r="AP20" s="25">
        <f t="shared" si="10"/>
        <v>38</v>
      </c>
      <c r="AQ20" s="25" t="str">
        <f t="shared" si="11"/>
        <v/>
      </c>
      <c r="AR20" s="25" t="str">
        <f t="shared" si="12"/>
        <v/>
      </c>
      <c r="AS20" s="25">
        <f t="shared" si="29"/>
        <v>9</v>
      </c>
      <c r="AT20" s="25" t="str">
        <f t="shared" si="30"/>
        <v/>
      </c>
      <c r="AU20" s="25" t="str">
        <f t="shared" si="13"/>
        <v/>
      </c>
      <c r="AV20" s="25" t="str">
        <f t="shared" si="14"/>
        <v/>
      </c>
      <c r="AW20" s="25" t="str">
        <f t="shared" si="15"/>
        <v/>
      </c>
      <c r="AX20" s="25" t="str">
        <f t="shared" si="16"/>
        <v/>
      </c>
      <c r="AY20" s="25" t="str">
        <f t="shared" si="17"/>
        <v/>
      </c>
      <c r="AZ20" s="25" t="str">
        <f t="shared" si="18"/>
        <v/>
      </c>
      <c r="BA20" s="25">
        <f t="shared" si="6"/>
        <v>9</v>
      </c>
      <c r="BB20" s="25" t="str">
        <f t="shared" si="19"/>
        <v/>
      </c>
      <c r="BC20" s="25" t="str">
        <f t="shared" si="20"/>
        <v/>
      </c>
      <c r="BD20" s="25"/>
      <c r="BE20" s="25"/>
      <c r="BF20" s="25"/>
      <c r="BG20" s="25"/>
      <c r="BH20" s="25" t="str">
        <f t="shared" si="21"/>
        <v/>
      </c>
      <c r="BI20" s="25">
        <f t="shared" si="22"/>
        <v>16</v>
      </c>
      <c r="BJ20" s="25" t="str">
        <f t="shared" si="23"/>
        <v/>
      </c>
      <c r="BK20" s="25">
        <f t="shared" si="24"/>
        <v>36</v>
      </c>
      <c r="BL20" s="25" t="str">
        <f t="shared" si="25"/>
        <v/>
      </c>
      <c r="BM20" s="25" t="str">
        <f t="shared" si="26"/>
        <v/>
      </c>
      <c r="BN20" s="25"/>
      <c r="BO20" s="25">
        <f t="shared" si="27"/>
        <v>36</v>
      </c>
      <c r="BP20" s="4"/>
    </row>
    <row r="21" spans="1:68" x14ac:dyDescent="0.25">
      <c r="A21" s="3"/>
      <c r="B21" s="25">
        <v>35</v>
      </c>
      <c r="C21" s="25">
        <f t="shared" si="0"/>
        <v>20</v>
      </c>
      <c r="D21" s="25">
        <v>15</v>
      </c>
      <c r="E21" s="51" t="s">
        <v>116</v>
      </c>
      <c r="F21" s="108">
        <f t="shared" si="1"/>
        <v>132</v>
      </c>
      <c r="G21" s="107">
        <f t="shared" si="2"/>
        <v>66</v>
      </c>
      <c r="H21" s="25">
        <f t="shared" si="3"/>
        <v>41</v>
      </c>
      <c r="I21" s="25">
        <f t="shared" si="4"/>
        <v>21</v>
      </c>
      <c r="J21" s="110">
        <f t="shared" si="5"/>
        <v>4</v>
      </c>
      <c r="K21" s="109">
        <f>IFERROR(VLOOKUP(E21,'Road Races'!C:M,11,FALSE),"")</f>
        <v>41</v>
      </c>
      <c r="L21" s="27" t="str">
        <f>IFERROR(VLOOKUP(E21,'Road Races'!Q:AA,11,FALSE),"")</f>
        <v/>
      </c>
      <c r="M21" s="27">
        <f>IFERROR(VLOOKUP(E21,SGP!AM:AU,6,FALSE),"")</f>
        <v>23</v>
      </c>
      <c r="N21" s="26" t="str">
        <f>IFERROR(VLOOKUP(E21,'Road Races'!AE:AO,11,FALSE),"")</f>
        <v/>
      </c>
      <c r="O21" s="27" t="str">
        <f>IFERROR(VLOOKUP(E21,'Relays - track &amp; field'!C:F,4,FALSE),"")</f>
        <v/>
      </c>
      <c r="P21" s="26" t="str">
        <f>IFERROR(VLOOKUP(E21,'Relays - track &amp; field'!J:T,11,FALSE),"")</f>
        <v/>
      </c>
      <c r="Q21" s="26" t="str">
        <f>IFERROR(VLOOKUP(E21,'Road Races'!AS:BC,11,FALSE),"")</f>
        <v/>
      </c>
      <c r="R21" s="26" t="str">
        <f>IFERROR(VLOOKUP(E21,'Road Races'!BG:BQ,11,FALSE),"")</f>
        <v/>
      </c>
      <c r="S21" s="26" t="str">
        <f>IFERROR(VLOOKUP(E21,SGP!U:Z,6,FALSE),"")</f>
        <v/>
      </c>
      <c r="T21" s="26" t="str">
        <f>IFERROR(VLOOKUP(E21,'Relays - track &amp; field'!X:AB,4,FALSE),"")</f>
        <v/>
      </c>
      <c r="U21" s="26" t="str">
        <f>IFERROR(VLOOKUP(E21,'Road Races'!BU:CE,11,FALSE),"")</f>
        <v/>
      </c>
      <c r="V21" s="27">
        <f>IFERROR(VLOOKUP(E21,'Relays - track &amp; field'!AE:AO,11,FALSE),"")</f>
        <v>21</v>
      </c>
      <c r="W21" s="26">
        <f>IFERROR(VLOOKUP(E21,SGP!C:H,6,FALSE),"")</f>
        <v>43</v>
      </c>
      <c r="X21" s="26" t="str">
        <f>IFERROR(VLOOKUP(E21,'Road Races'!CI:CS,11,FALSE),"")</f>
        <v/>
      </c>
      <c r="Y21" s="26" t="str">
        <f>IFERROR(VLOOKUP(E21,'Relays - track &amp; field'!AS:BC,11,FALSE),"")</f>
        <v/>
      </c>
      <c r="Z21" s="27" t="str">
        <f>IFERROR(VLOOKUP(E21,'Road Races'!CW:DG,11,FALSE),"")</f>
        <v/>
      </c>
      <c r="AA21" s="27" t="str">
        <f>IFERROR(VLOOKUP(Table!E34,'Club Champs'!D:H,4,FALSE),"")</f>
        <v/>
      </c>
      <c r="AB21" s="26" t="str">
        <f>IFERROR(VLOOKUP(E21,'Relays - track &amp; field'!AS:BC,11,FALSE),"")</f>
        <v/>
      </c>
      <c r="AC21" s="26" t="str">
        <f>IFERROR(VLOOKUP(E21,SGP!BE:BJ,6,FALSE),"")</f>
        <v/>
      </c>
      <c r="AD21" s="26" t="str">
        <f>IFERROR(VLOOKUP(E21,'Road Races'!DK:DU,11,FALSE),"")</f>
        <v/>
      </c>
      <c r="AE21" s="26" t="str">
        <f>IFERROR(VLOOKUP(E21,Marathon!C:M,11,FALSE),"")</f>
        <v/>
      </c>
      <c r="AF21" s="26"/>
      <c r="AG21" s="26"/>
      <c r="AH21" s="26"/>
      <c r="AI21" s="26"/>
      <c r="AJ21" s="25"/>
      <c r="AK21" s="25">
        <f t="shared" si="7"/>
        <v>23</v>
      </c>
      <c r="AL21" s="25" t="str">
        <f t="shared" si="8"/>
        <v/>
      </c>
      <c r="AM21" s="25">
        <f t="shared" si="9"/>
        <v>43</v>
      </c>
      <c r="AN21" s="25" t="str">
        <f t="shared" si="31"/>
        <v/>
      </c>
      <c r="AO21" s="25">
        <f t="shared" si="28"/>
        <v>43</v>
      </c>
      <c r="AP21" s="25">
        <f t="shared" si="10"/>
        <v>23</v>
      </c>
      <c r="AQ21" s="25">
        <f t="shared" si="11"/>
        <v>41</v>
      </c>
      <c r="AR21" s="25" t="str">
        <f t="shared" si="12"/>
        <v/>
      </c>
      <c r="AS21" s="25" t="str">
        <f t="shared" si="29"/>
        <v/>
      </c>
      <c r="AT21" s="25" t="str">
        <f t="shared" si="30"/>
        <v/>
      </c>
      <c r="AU21" s="25" t="str">
        <f t="shared" si="13"/>
        <v/>
      </c>
      <c r="AV21" s="25" t="str">
        <f t="shared" si="14"/>
        <v/>
      </c>
      <c r="AW21" s="25" t="str">
        <f t="shared" si="15"/>
        <v/>
      </c>
      <c r="AX21" s="25" t="str">
        <f t="shared" si="16"/>
        <v/>
      </c>
      <c r="AY21" s="25" t="str">
        <f t="shared" si="17"/>
        <v/>
      </c>
      <c r="AZ21" s="25" t="str">
        <f t="shared" si="18"/>
        <v/>
      </c>
      <c r="BA21" s="25">
        <f t="shared" si="6"/>
        <v>41</v>
      </c>
      <c r="BB21" s="25" t="str">
        <f t="shared" si="19"/>
        <v/>
      </c>
      <c r="BC21" s="25" t="str">
        <f t="shared" si="20"/>
        <v/>
      </c>
      <c r="BD21" s="25"/>
      <c r="BE21" s="25"/>
      <c r="BF21" s="25"/>
      <c r="BG21" s="25"/>
      <c r="BH21" s="25" t="str">
        <f t="shared" si="21"/>
        <v/>
      </c>
      <c r="BI21" s="25" t="str">
        <f t="shared" si="22"/>
        <v/>
      </c>
      <c r="BJ21" s="25" t="str">
        <f t="shared" si="23"/>
        <v/>
      </c>
      <c r="BK21" s="25">
        <f t="shared" si="24"/>
        <v>21</v>
      </c>
      <c r="BL21" s="25" t="str">
        <f t="shared" si="25"/>
        <v/>
      </c>
      <c r="BM21" s="25" t="str">
        <f t="shared" si="26"/>
        <v/>
      </c>
      <c r="BN21" s="25"/>
      <c r="BO21" s="25">
        <f t="shared" si="27"/>
        <v>21</v>
      </c>
      <c r="BP21" s="4"/>
    </row>
    <row r="22" spans="1:68" x14ac:dyDescent="0.25">
      <c r="A22" s="3"/>
      <c r="B22" s="25">
        <v>12</v>
      </c>
      <c r="C22" s="25">
        <f t="shared" si="0"/>
        <v>-4</v>
      </c>
      <c r="D22" s="25">
        <v>16</v>
      </c>
      <c r="E22" s="51" t="s">
        <v>251</v>
      </c>
      <c r="F22" s="108">
        <f t="shared" si="1"/>
        <v>126</v>
      </c>
      <c r="G22" s="107">
        <f t="shared" si="2"/>
        <v>79</v>
      </c>
      <c r="H22" s="25">
        <f t="shared" si="3"/>
        <v>44</v>
      </c>
      <c r="I22" s="25" t="str">
        <f t="shared" si="4"/>
        <v/>
      </c>
      <c r="J22" s="110">
        <f t="shared" si="5"/>
        <v>3</v>
      </c>
      <c r="K22" s="109" t="str">
        <f>IFERROR(VLOOKUP(E22,'Road Races'!C:M,11,FALSE),"")</f>
        <v/>
      </c>
      <c r="L22" s="27" t="str">
        <f>IFERROR(VLOOKUP(E22,'Road Races'!Q:AA,11,FALSE),"")</f>
        <v/>
      </c>
      <c r="M22" s="27">
        <f>IFERROR(VLOOKUP(E22,SGP!AM:AU,6,FALSE),"")</f>
        <v>45</v>
      </c>
      <c r="N22" s="26" t="str">
        <f>IFERROR(VLOOKUP(E22,'Road Races'!AE:AO,11,FALSE),"")</f>
        <v/>
      </c>
      <c r="O22" s="27" t="str">
        <f>IFERROR(VLOOKUP(E22,'Relays - track &amp; field'!C:F,4,FALSE),"")</f>
        <v/>
      </c>
      <c r="P22" s="26" t="str">
        <f>IFERROR(VLOOKUP(E22,'Relays - track &amp; field'!J:T,11,FALSE),"")</f>
        <v/>
      </c>
      <c r="Q22" s="26" t="str">
        <f>IFERROR(VLOOKUP(E22,'Road Races'!AS:BC,11,FALSE),"")</f>
        <v/>
      </c>
      <c r="R22" s="26">
        <f>IFERROR(VLOOKUP(E22,'Road Races'!BG:BQ,11,FALSE),"")</f>
        <v>44</v>
      </c>
      <c r="S22" s="26">
        <f>IFERROR(VLOOKUP(E22,SGP!U:Z,6,FALSE),"")</f>
        <v>34</v>
      </c>
      <c r="T22" s="26" t="str">
        <f>IFERROR(VLOOKUP(E22,'Relays - track &amp; field'!X:AB,4,FALSE),"")</f>
        <v/>
      </c>
      <c r="U22" s="26" t="str">
        <f>IFERROR(VLOOKUP(E22,'Road Races'!BU:CE,11,FALSE),"")</f>
        <v/>
      </c>
      <c r="V22" s="27" t="str">
        <f>IFERROR(VLOOKUP(E22,'Relays - track &amp; field'!AE:AO,11,FALSE),"")</f>
        <v/>
      </c>
      <c r="W22" s="26" t="str">
        <f>IFERROR(VLOOKUP(E22,SGP!C:H,6,FALSE),"")</f>
        <v/>
      </c>
      <c r="X22" s="26" t="str">
        <f>IFERROR(VLOOKUP(E22,'Road Races'!CI:CS,11,FALSE),"")</f>
        <v/>
      </c>
      <c r="Y22" s="26" t="str">
        <f>IFERROR(VLOOKUP(E22,'Relays - track &amp; field'!AS:BC,11,FALSE),"")</f>
        <v/>
      </c>
      <c r="Z22" s="27" t="str">
        <f>IFERROR(VLOOKUP(E22,'Road Races'!CW:DG,11,FALSE),"")</f>
        <v/>
      </c>
      <c r="AA22" s="27" t="str">
        <f>IFERROR(VLOOKUP(Table!E12,'Club Champs'!D:H,4,FALSE),"")</f>
        <v/>
      </c>
      <c r="AB22" s="26" t="str">
        <f>IFERROR(VLOOKUP(E22,'Relays - track &amp; field'!AS:BC,11,FALSE),"")</f>
        <v/>
      </c>
      <c r="AC22" s="26" t="str">
        <f>IFERROR(VLOOKUP(E22,SGP!BE:BJ,6,FALSE),"")</f>
        <v/>
      </c>
      <c r="AD22" s="26" t="str">
        <f>IFERROR(VLOOKUP(E22,'Road Races'!DK:DU,11,FALSE),"")</f>
        <v/>
      </c>
      <c r="AE22" s="26" t="str">
        <f>IFERROR(VLOOKUP(E22,Marathon!C:M,11,FALSE),"")</f>
        <v/>
      </c>
      <c r="AF22" s="26"/>
      <c r="AG22" s="26"/>
      <c r="AH22" s="26"/>
      <c r="AI22" s="26"/>
      <c r="AJ22" s="25"/>
      <c r="AK22" s="25">
        <f t="shared" si="7"/>
        <v>45</v>
      </c>
      <c r="AL22" s="25">
        <f t="shared" si="8"/>
        <v>34</v>
      </c>
      <c r="AM22" s="25" t="str">
        <f t="shared" si="9"/>
        <v/>
      </c>
      <c r="AN22" s="25" t="str">
        <f t="shared" si="31"/>
        <v/>
      </c>
      <c r="AO22" s="25">
        <f t="shared" si="28"/>
        <v>45</v>
      </c>
      <c r="AP22" s="25">
        <f t="shared" si="10"/>
        <v>34</v>
      </c>
      <c r="AQ22" s="25" t="str">
        <f t="shared" si="11"/>
        <v/>
      </c>
      <c r="AR22" s="25" t="str">
        <f t="shared" si="12"/>
        <v/>
      </c>
      <c r="AS22" s="25" t="str">
        <f t="shared" si="29"/>
        <v/>
      </c>
      <c r="AT22" s="25" t="str">
        <f t="shared" si="30"/>
        <v/>
      </c>
      <c r="AU22" s="25">
        <f t="shared" si="13"/>
        <v>44</v>
      </c>
      <c r="AV22" s="25" t="str">
        <f t="shared" si="14"/>
        <v/>
      </c>
      <c r="AW22" s="25" t="str">
        <f t="shared" si="15"/>
        <v/>
      </c>
      <c r="AX22" s="25" t="str">
        <f t="shared" si="16"/>
        <v/>
      </c>
      <c r="AY22" s="25" t="str">
        <f t="shared" si="17"/>
        <v/>
      </c>
      <c r="AZ22" s="25" t="str">
        <f t="shared" si="18"/>
        <v/>
      </c>
      <c r="BA22" s="25">
        <f t="shared" si="6"/>
        <v>44</v>
      </c>
      <c r="BB22" s="25" t="str">
        <f t="shared" si="19"/>
        <v/>
      </c>
      <c r="BC22" s="25" t="str">
        <f t="shared" si="20"/>
        <v/>
      </c>
      <c r="BD22" s="25"/>
      <c r="BE22" s="25"/>
      <c r="BF22" s="25"/>
      <c r="BG22" s="25"/>
      <c r="BH22" s="25" t="str">
        <f t="shared" si="21"/>
        <v/>
      </c>
      <c r="BI22" s="25" t="str">
        <f t="shared" si="22"/>
        <v/>
      </c>
      <c r="BJ22" s="25" t="str">
        <f t="shared" si="23"/>
        <v/>
      </c>
      <c r="BK22" s="25" t="str">
        <f t="shared" si="24"/>
        <v/>
      </c>
      <c r="BL22" s="25" t="str">
        <f t="shared" si="25"/>
        <v/>
      </c>
      <c r="BM22" s="25" t="str">
        <f t="shared" si="26"/>
        <v/>
      </c>
      <c r="BN22" s="25"/>
      <c r="BO22" s="25" t="str">
        <f t="shared" si="27"/>
        <v/>
      </c>
      <c r="BP22" s="4"/>
    </row>
    <row r="23" spans="1:68" x14ac:dyDescent="0.25">
      <c r="A23" s="3"/>
      <c r="B23" s="25">
        <v>26</v>
      </c>
      <c r="C23" s="25">
        <f t="shared" si="0"/>
        <v>9</v>
      </c>
      <c r="D23" s="25">
        <v>17</v>
      </c>
      <c r="E23" s="51" t="s">
        <v>26</v>
      </c>
      <c r="F23" s="108">
        <f t="shared" si="1"/>
        <v>126</v>
      </c>
      <c r="G23" s="107">
        <f t="shared" si="2"/>
        <v>62</v>
      </c>
      <c r="H23" s="25">
        <f t="shared" si="3"/>
        <v>60</v>
      </c>
      <c r="I23" s="25" t="str">
        <f t="shared" si="4"/>
        <v/>
      </c>
      <c r="J23" s="110">
        <f t="shared" si="5"/>
        <v>4</v>
      </c>
      <c r="K23" s="109" t="str">
        <f>IFERROR(VLOOKUP(E23,'Road Races'!C:M,11,FALSE),"")</f>
        <v/>
      </c>
      <c r="L23" s="27">
        <f>IFERROR(VLOOKUP(E23,'Road Races'!Q:AA,11,FALSE),"")</f>
        <v>10</v>
      </c>
      <c r="M23" s="27">
        <f>IFERROR(VLOOKUP(E23,SGP!AM:AU,6,FALSE),"")</f>
        <v>28</v>
      </c>
      <c r="N23" s="26">
        <f>IFERROR(VLOOKUP(E23,'Road Races'!AE:AO,11,FALSE),"")</f>
        <v>50</v>
      </c>
      <c r="O23" s="27" t="str">
        <f>IFERROR(VLOOKUP(E23,'Relays - track &amp; field'!C:F,4,FALSE),"")</f>
        <v/>
      </c>
      <c r="P23" s="26" t="str">
        <f>IFERROR(VLOOKUP(E23,'Relays - track &amp; field'!J:T,11,FALSE),"")</f>
        <v/>
      </c>
      <c r="Q23" s="26" t="str">
        <f>IFERROR(VLOOKUP(E23,'Road Races'!AS:BC,11,FALSE),"")</f>
        <v/>
      </c>
      <c r="R23" s="26" t="str">
        <f>IFERROR(VLOOKUP(E23,'Road Races'!BG:BQ,11,FALSE),"")</f>
        <v/>
      </c>
      <c r="S23" s="26" t="str">
        <f>IFERROR(VLOOKUP(E23,SGP!U:Z,6,FALSE),"")</f>
        <v/>
      </c>
      <c r="T23" s="26" t="str">
        <f>IFERROR(VLOOKUP(E23,'Relays - track &amp; field'!X:AB,4,FALSE),"")</f>
        <v/>
      </c>
      <c r="U23" s="26" t="str">
        <f>IFERROR(VLOOKUP(E23,'Road Races'!BU:CE,11,FALSE),"")</f>
        <v/>
      </c>
      <c r="V23" s="27" t="str">
        <f>IFERROR(VLOOKUP(E23,'Relays - track &amp; field'!AE:AO,11,FALSE),"")</f>
        <v/>
      </c>
      <c r="W23" s="26">
        <f>IFERROR(VLOOKUP(E23,SGP!C:H,6,FALSE),"")</f>
        <v>34</v>
      </c>
      <c r="X23" s="26" t="str">
        <f>IFERROR(VLOOKUP(E23,'Road Races'!CI:CS,11,FALSE),"")</f>
        <v/>
      </c>
      <c r="Y23" s="26" t="str">
        <f>IFERROR(VLOOKUP(E23,'Relays - track &amp; field'!AS:BC,11,FALSE),"")</f>
        <v/>
      </c>
      <c r="Z23" s="27" t="str">
        <f>IFERROR(VLOOKUP(E23,'Road Races'!CW:DG,11,FALSE),"")</f>
        <v/>
      </c>
      <c r="AA23" s="27" t="str">
        <f>IFERROR(VLOOKUP(Table!E29,'Club Champs'!D:H,4,FALSE),"")</f>
        <v/>
      </c>
      <c r="AB23" s="26" t="str">
        <f>IFERROR(VLOOKUP(E23,'Relays - track &amp; field'!AS:BC,11,FALSE),"")</f>
        <v/>
      </c>
      <c r="AC23" s="26" t="str">
        <f>IFERROR(VLOOKUP(E23,SGP!BE:BJ,6,FALSE),"")</f>
        <v/>
      </c>
      <c r="AD23" s="26" t="str">
        <f>IFERROR(VLOOKUP(E23,'Road Races'!DK:DU,11,FALSE),"")</f>
        <v/>
      </c>
      <c r="AE23" s="26" t="str">
        <f>IFERROR(VLOOKUP(E23,Marathon!C:M,11,FALSE),"")</f>
        <v/>
      </c>
      <c r="AF23" s="26"/>
      <c r="AG23" s="26"/>
      <c r="AH23" s="26"/>
      <c r="AI23" s="26"/>
      <c r="AJ23" s="25"/>
      <c r="AK23" s="25">
        <f t="shared" si="7"/>
        <v>28</v>
      </c>
      <c r="AL23" s="25" t="str">
        <f t="shared" si="8"/>
        <v/>
      </c>
      <c r="AM23" s="25">
        <f t="shared" si="9"/>
        <v>34</v>
      </c>
      <c r="AN23" s="25" t="str">
        <f t="shared" si="31"/>
        <v/>
      </c>
      <c r="AO23" s="25">
        <f t="shared" si="28"/>
        <v>34</v>
      </c>
      <c r="AP23" s="25">
        <f t="shared" si="10"/>
        <v>28</v>
      </c>
      <c r="AQ23" s="25" t="str">
        <f t="shared" si="11"/>
        <v/>
      </c>
      <c r="AR23" s="25">
        <f t="shared" si="12"/>
        <v>10</v>
      </c>
      <c r="AS23" s="25">
        <f t="shared" si="29"/>
        <v>50</v>
      </c>
      <c r="AT23" s="25" t="str">
        <f t="shared" si="30"/>
        <v/>
      </c>
      <c r="AU23" s="25" t="str">
        <f t="shared" si="13"/>
        <v/>
      </c>
      <c r="AV23" s="25" t="str">
        <f t="shared" si="14"/>
        <v/>
      </c>
      <c r="AW23" s="25" t="str">
        <f t="shared" si="15"/>
        <v/>
      </c>
      <c r="AX23" s="25" t="str">
        <f t="shared" si="16"/>
        <v/>
      </c>
      <c r="AY23" s="25" t="str">
        <f t="shared" si="17"/>
        <v/>
      </c>
      <c r="AZ23" s="25" t="str">
        <f t="shared" si="18"/>
        <v/>
      </c>
      <c r="BA23" s="25">
        <f t="shared" si="6"/>
        <v>50</v>
      </c>
      <c r="BB23" s="25">
        <f t="shared" si="19"/>
        <v>10</v>
      </c>
      <c r="BC23" s="25" t="str">
        <f t="shared" si="20"/>
        <v/>
      </c>
      <c r="BD23" s="25"/>
      <c r="BE23" s="25"/>
      <c r="BF23" s="25"/>
      <c r="BG23" s="25"/>
      <c r="BH23" s="25" t="str">
        <f t="shared" si="21"/>
        <v/>
      </c>
      <c r="BI23" s="25" t="str">
        <f t="shared" si="22"/>
        <v/>
      </c>
      <c r="BJ23" s="25" t="str">
        <f t="shared" si="23"/>
        <v/>
      </c>
      <c r="BK23" s="25" t="str">
        <f t="shared" si="24"/>
        <v/>
      </c>
      <c r="BL23" s="25" t="str">
        <f t="shared" si="25"/>
        <v/>
      </c>
      <c r="BM23" s="25" t="str">
        <f t="shared" si="26"/>
        <v/>
      </c>
      <c r="BN23" s="25"/>
      <c r="BO23" s="25" t="str">
        <f t="shared" si="27"/>
        <v/>
      </c>
      <c r="BP23" s="4"/>
    </row>
    <row r="24" spans="1:68" x14ac:dyDescent="0.25">
      <c r="A24" s="3"/>
      <c r="B24" s="25">
        <v>27</v>
      </c>
      <c r="C24" s="25">
        <f t="shared" si="0"/>
        <v>9</v>
      </c>
      <c r="D24" s="25">
        <v>18</v>
      </c>
      <c r="E24" s="51" t="s">
        <v>65</v>
      </c>
      <c r="F24" s="108">
        <f t="shared" si="1"/>
        <v>122</v>
      </c>
      <c r="G24" s="107">
        <f t="shared" si="2"/>
        <v>62</v>
      </c>
      <c r="H24" s="25">
        <f t="shared" si="3"/>
        <v>50</v>
      </c>
      <c r="I24" s="25">
        <f t="shared" si="4"/>
        <v>6</v>
      </c>
      <c r="J24" s="110">
        <f t="shared" si="5"/>
        <v>4</v>
      </c>
      <c r="K24" s="109" t="str">
        <f>IFERROR(VLOOKUP(E24,'Road Races'!C:M,11,FALSE),"")</f>
        <v/>
      </c>
      <c r="L24" s="27" t="str">
        <f>IFERROR(VLOOKUP(E24,'Road Races'!Q:AA,11,FALSE),"")</f>
        <v/>
      </c>
      <c r="M24" s="27" t="str">
        <f>IFERROR(VLOOKUP(E24,SGP!AM:AU,6,FALSE),"")</f>
        <v/>
      </c>
      <c r="N24" s="26" t="str">
        <f>IFERROR(VLOOKUP(E24,'Road Races'!AE:AO,11,FALSE),"")</f>
        <v/>
      </c>
      <c r="O24" s="27" t="str">
        <f>IFERROR(VLOOKUP(E24,'Relays - track &amp; field'!C:F,4,FALSE),"")</f>
        <v/>
      </c>
      <c r="P24" s="26">
        <f>IFERROR(VLOOKUP(E24,'Relays - track &amp; field'!J:T,11,FALSE),"")</f>
        <v>6</v>
      </c>
      <c r="Q24" s="26" t="str">
        <f>IFERROR(VLOOKUP(E24,'Road Races'!AS:BC,11,FALSE),"")</f>
        <v/>
      </c>
      <c r="R24" s="26">
        <f>IFERROR(VLOOKUP(E24,'Road Races'!BG:BQ,11,FALSE),"")</f>
        <v>50</v>
      </c>
      <c r="S24" s="26">
        <f>IFERROR(VLOOKUP(E24,SGP!U:Z,6,FALSE),"")</f>
        <v>31</v>
      </c>
      <c r="T24" s="26" t="str">
        <f>IFERROR(VLOOKUP(E24,'Relays - track &amp; field'!X:AB,4,FALSE),"")</f>
        <v/>
      </c>
      <c r="U24" s="26" t="str">
        <f>IFERROR(VLOOKUP(E24,'Road Races'!BU:CE,11,FALSE),"")</f>
        <v/>
      </c>
      <c r="V24" s="27" t="str">
        <f>IFERROR(VLOOKUP(E24,'Relays - track &amp; field'!AE:AO,11,FALSE),"")</f>
        <v/>
      </c>
      <c r="W24" s="26">
        <f>IFERROR(VLOOKUP(E24,SGP!C:H,6,FALSE),"")</f>
        <v>31</v>
      </c>
      <c r="X24" s="26" t="str">
        <f>IFERROR(VLOOKUP(E24,'Road Races'!CI:CS,11,FALSE),"")</f>
        <v/>
      </c>
      <c r="Y24" s="26" t="str">
        <f>IFERROR(VLOOKUP(E24,'Relays - track &amp; field'!AS:BC,11,FALSE),"")</f>
        <v/>
      </c>
      <c r="Z24" s="27" t="str">
        <f>IFERROR(VLOOKUP(E24,'Road Races'!CW:DG,11,FALSE),"")</f>
        <v/>
      </c>
      <c r="AA24" s="27" t="str">
        <f>IFERROR(VLOOKUP(Table!E86,'Club Champs'!D:H,4,FALSE),"")</f>
        <v/>
      </c>
      <c r="AB24" s="26" t="str">
        <f>IFERROR(VLOOKUP(E24,'Relays - track &amp; field'!AS:BC,11,FALSE),"")</f>
        <v/>
      </c>
      <c r="AC24" s="26" t="str">
        <f>IFERROR(VLOOKUP(E24,SGP!BE:BJ,6,FALSE),"")</f>
        <v/>
      </c>
      <c r="AD24" s="26" t="str">
        <f>IFERROR(VLOOKUP(E24,'Road Races'!DK:DU,11,FALSE),"")</f>
        <v/>
      </c>
      <c r="AE24" s="26" t="str">
        <f>IFERROR(VLOOKUP(E24,Marathon!C:M,11,FALSE),"")</f>
        <v/>
      </c>
      <c r="AF24" s="26"/>
      <c r="AG24" s="26"/>
      <c r="AH24" s="26"/>
      <c r="AI24" s="26"/>
      <c r="AJ24" s="25"/>
      <c r="AK24" s="25" t="str">
        <f t="shared" si="7"/>
        <v/>
      </c>
      <c r="AL24" s="25">
        <f t="shared" si="8"/>
        <v>31</v>
      </c>
      <c r="AM24" s="25">
        <f t="shared" si="9"/>
        <v>31</v>
      </c>
      <c r="AN24" s="25" t="str">
        <f t="shared" si="31"/>
        <v/>
      </c>
      <c r="AO24" s="25">
        <f t="shared" si="28"/>
        <v>31</v>
      </c>
      <c r="AP24" s="25">
        <f t="shared" si="10"/>
        <v>31</v>
      </c>
      <c r="AQ24" s="25" t="str">
        <f t="shared" si="11"/>
        <v/>
      </c>
      <c r="AR24" s="25" t="str">
        <f t="shared" si="12"/>
        <v/>
      </c>
      <c r="AS24" s="25" t="str">
        <f t="shared" si="29"/>
        <v/>
      </c>
      <c r="AT24" s="25" t="str">
        <f t="shared" si="30"/>
        <v/>
      </c>
      <c r="AU24" s="25">
        <f t="shared" si="13"/>
        <v>50</v>
      </c>
      <c r="AV24" s="25" t="str">
        <f t="shared" si="14"/>
        <v/>
      </c>
      <c r="AW24" s="25" t="str">
        <f t="shared" si="15"/>
        <v/>
      </c>
      <c r="AX24" s="25" t="str">
        <f t="shared" si="16"/>
        <v/>
      </c>
      <c r="AY24" s="25" t="str">
        <f t="shared" si="17"/>
        <v/>
      </c>
      <c r="AZ24" s="25" t="str">
        <f t="shared" si="18"/>
        <v/>
      </c>
      <c r="BA24" s="25">
        <f t="shared" si="6"/>
        <v>50</v>
      </c>
      <c r="BB24" s="25" t="str">
        <f t="shared" si="19"/>
        <v/>
      </c>
      <c r="BC24" s="25" t="str">
        <f t="shared" si="20"/>
        <v/>
      </c>
      <c r="BD24" s="25"/>
      <c r="BE24" s="25"/>
      <c r="BF24" s="25"/>
      <c r="BG24" s="25"/>
      <c r="BH24" s="25" t="str">
        <f t="shared" si="21"/>
        <v/>
      </c>
      <c r="BI24" s="25">
        <f t="shared" si="22"/>
        <v>6</v>
      </c>
      <c r="BJ24" s="25" t="str">
        <f t="shared" si="23"/>
        <v/>
      </c>
      <c r="BK24" s="25" t="str">
        <f t="shared" si="24"/>
        <v/>
      </c>
      <c r="BL24" s="25" t="str">
        <f t="shared" si="25"/>
        <v/>
      </c>
      <c r="BM24" s="25" t="str">
        <f t="shared" si="26"/>
        <v/>
      </c>
      <c r="BN24" s="25"/>
      <c r="BO24" s="25">
        <f t="shared" si="27"/>
        <v>6</v>
      </c>
      <c r="BP24" s="4"/>
    </row>
    <row r="25" spans="1:68" x14ac:dyDescent="0.25">
      <c r="A25" s="3"/>
      <c r="B25" s="25">
        <v>14</v>
      </c>
      <c r="C25" s="25">
        <f t="shared" si="0"/>
        <v>-5</v>
      </c>
      <c r="D25" s="25">
        <v>19</v>
      </c>
      <c r="E25" s="51" t="s">
        <v>277</v>
      </c>
      <c r="F25" s="108">
        <f t="shared" si="1"/>
        <v>121</v>
      </c>
      <c r="G25" s="107">
        <f t="shared" si="2"/>
        <v>75</v>
      </c>
      <c r="H25" s="25">
        <f t="shared" si="3"/>
        <v>42</v>
      </c>
      <c r="I25" s="25" t="str">
        <f t="shared" si="4"/>
        <v/>
      </c>
      <c r="J25" s="110">
        <f t="shared" si="5"/>
        <v>4</v>
      </c>
      <c r="K25" s="109" t="str">
        <f>IFERROR(VLOOKUP(E25,'Road Races'!C:M,11,FALSE),"")</f>
        <v/>
      </c>
      <c r="L25" s="27" t="str">
        <f>IFERROR(VLOOKUP(E25,'Road Races'!Q:AA,11,FALSE),"")</f>
        <v/>
      </c>
      <c r="M25" s="27">
        <f>IFERROR(VLOOKUP(E25,SGP!AM:AU,6,FALSE),"")</f>
        <v>34</v>
      </c>
      <c r="N25" s="26" t="str">
        <f>IFERROR(VLOOKUP(E25,'Road Races'!AE:AO,11,FALSE),"")</f>
        <v/>
      </c>
      <c r="O25" s="27" t="str">
        <f>IFERROR(VLOOKUP(E25,'Relays - track &amp; field'!C:F,4,FALSE),"")</f>
        <v/>
      </c>
      <c r="P25" s="26" t="str">
        <f>IFERROR(VLOOKUP(E25,'Relays - track &amp; field'!J:T,11,FALSE),"")</f>
        <v/>
      </c>
      <c r="Q25" s="26">
        <f>IFERROR(VLOOKUP(E25,'Road Races'!AS:BC,11,FALSE),"")</f>
        <v>19</v>
      </c>
      <c r="R25" s="26" t="str">
        <f>IFERROR(VLOOKUP(E25,'Road Races'!BG:BQ,11,FALSE),"")</f>
        <v/>
      </c>
      <c r="S25" s="26">
        <f>IFERROR(VLOOKUP(E25,SGP!U:Z,6,FALSE),"")</f>
        <v>41</v>
      </c>
      <c r="T25" s="26" t="str">
        <f>IFERROR(VLOOKUP(E25,'Relays - track &amp; field'!X:AB,4,FALSE),"")</f>
        <v/>
      </c>
      <c r="U25" s="26">
        <f>IFERROR(VLOOKUP(E25,'Road Races'!BU:CE,11,FALSE),"")</f>
        <v>23</v>
      </c>
      <c r="V25" s="27" t="str">
        <f>IFERROR(VLOOKUP(E25,'Relays - track &amp; field'!AE:AO,11,FALSE),"")</f>
        <v/>
      </c>
      <c r="W25" s="26" t="str">
        <f>IFERROR(VLOOKUP(E25,SGP!C:H,6,FALSE),"")</f>
        <v/>
      </c>
      <c r="X25" s="26" t="str">
        <f>IFERROR(VLOOKUP(E25,'Road Races'!CI:CS,11,FALSE),"")</f>
        <v/>
      </c>
      <c r="Y25" s="26" t="str">
        <f>IFERROR(VLOOKUP(E25,'Relays - track &amp; field'!AS:BC,11,FALSE),"")</f>
        <v/>
      </c>
      <c r="Z25" s="27" t="str">
        <f>IFERROR(VLOOKUP(E25,'Road Races'!CW:DG,11,FALSE),"")</f>
        <v/>
      </c>
      <c r="AA25" s="27" t="str">
        <f>IFERROR(VLOOKUP(Table!E23,'Club Champs'!D:H,4,FALSE),"")</f>
        <v/>
      </c>
      <c r="AB25" s="26" t="str">
        <f>IFERROR(VLOOKUP(E25,'Relays - track &amp; field'!AS:BC,11,FALSE),"")</f>
        <v/>
      </c>
      <c r="AC25" s="26" t="str">
        <f>IFERROR(VLOOKUP(E25,SGP!BE:BJ,6,FALSE),"")</f>
        <v/>
      </c>
      <c r="AD25" s="26" t="str">
        <f>IFERROR(VLOOKUP(E25,'Road Races'!DK:DU,11,FALSE),"")</f>
        <v/>
      </c>
      <c r="AE25" s="26" t="str">
        <f>IFERROR(VLOOKUP(E25,Marathon!C:M,11,FALSE),"")</f>
        <v/>
      </c>
      <c r="AF25" s="26"/>
      <c r="AG25" s="26"/>
      <c r="AH25" s="26"/>
      <c r="AI25" s="26"/>
      <c r="AJ25" s="25"/>
      <c r="AK25" s="25">
        <f t="shared" si="7"/>
        <v>34</v>
      </c>
      <c r="AL25" s="25">
        <f t="shared" si="8"/>
        <v>41</v>
      </c>
      <c r="AM25" s="25" t="str">
        <f t="shared" si="9"/>
        <v/>
      </c>
      <c r="AN25" s="25" t="str">
        <f t="shared" si="31"/>
        <v/>
      </c>
      <c r="AO25" s="25">
        <f t="shared" si="28"/>
        <v>41</v>
      </c>
      <c r="AP25" s="25">
        <f t="shared" si="10"/>
        <v>34</v>
      </c>
      <c r="AQ25" s="25" t="str">
        <f t="shared" si="11"/>
        <v/>
      </c>
      <c r="AR25" s="25" t="str">
        <f t="shared" si="12"/>
        <v/>
      </c>
      <c r="AS25" s="25" t="str">
        <f t="shared" si="29"/>
        <v/>
      </c>
      <c r="AT25" s="25">
        <f t="shared" si="30"/>
        <v>19</v>
      </c>
      <c r="AU25" s="25" t="str">
        <f t="shared" si="13"/>
        <v/>
      </c>
      <c r="AV25" s="25">
        <f t="shared" si="14"/>
        <v>23</v>
      </c>
      <c r="AW25" s="25" t="str">
        <f t="shared" si="15"/>
        <v/>
      </c>
      <c r="AX25" s="25" t="str">
        <f t="shared" si="16"/>
        <v/>
      </c>
      <c r="AY25" s="25" t="str">
        <f t="shared" si="17"/>
        <v/>
      </c>
      <c r="AZ25" s="25" t="str">
        <f t="shared" si="18"/>
        <v/>
      </c>
      <c r="BA25" s="25">
        <f t="shared" si="6"/>
        <v>23</v>
      </c>
      <c r="BB25" s="25">
        <f t="shared" si="19"/>
        <v>19</v>
      </c>
      <c r="BC25" s="25" t="str">
        <f t="shared" si="20"/>
        <v/>
      </c>
      <c r="BD25" s="25"/>
      <c r="BE25" s="25"/>
      <c r="BF25" s="25"/>
      <c r="BG25" s="25"/>
      <c r="BH25" s="25" t="str">
        <f t="shared" si="21"/>
        <v/>
      </c>
      <c r="BI25" s="25" t="str">
        <f t="shared" si="22"/>
        <v/>
      </c>
      <c r="BJ25" s="25" t="str">
        <f t="shared" si="23"/>
        <v/>
      </c>
      <c r="BK25" s="25" t="str">
        <f t="shared" si="24"/>
        <v/>
      </c>
      <c r="BL25" s="25" t="str">
        <f t="shared" si="25"/>
        <v/>
      </c>
      <c r="BM25" s="25" t="str">
        <f t="shared" si="26"/>
        <v/>
      </c>
      <c r="BN25" s="25"/>
      <c r="BO25" s="25" t="str">
        <f t="shared" si="27"/>
        <v/>
      </c>
      <c r="BP25" s="4"/>
    </row>
    <row r="26" spans="1:68" x14ac:dyDescent="0.25">
      <c r="A26" s="3"/>
      <c r="B26" s="25">
        <v>15</v>
      </c>
      <c r="C26" s="25">
        <f t="shared" si="0"/>
        <v>-5</v>
      </c>
      <c r="D26" s="25">
        <v>20</v>
      </c>
      <c r="E26" s="51" t="s">
        <v>22</v>
      </c>
      <c r="F26" s="108">
        <f t="shared" si="1"/>
        <v>118</v>
      </c>
      <c r="G26" s="107">
        <f t="shared" si="2"/>
        <v>56</v>
      </c>
      <c r="H26" s="25">
        <f t="shared" si="3"/>
        <v>35</v>
      </c>
      <c r="I26" s="25">
        <f t="shared" si="4"/>
        <v>20</v>
      </c>
      <c r="J26" s="110">
        <f t="shared" si="5"/>
        <v>7</v>
      </c>
      <c r="K26" s="109" t="str">
        <f>IFERROR(VLOOKUP(E26,'Road Races'!C:M,11,FALSE),"")</f>
        <v/>
      </c>
      <c r="L26" s="27">
        <f>IFERROR(VLOOKUP(E26,'Road Races'!Q:AA,11,FALSE),"")</f>
        <v>10</v>
      </c>
      <c r="M26" s="27">
        <f>IFERROR(VLOOKUP(E26,SGP!AM:AU,6,FALSE),"")</f>
        <v>20</v>
      </c>
      <c r="N26" s="26">
        <f>IFERROR(VLOOKUP(E26,'Road Races'!AE:AO,11,FALSE),"")</f>
        <v>25</v>
      </c>
      <c r="O26" s="27">
        <f>IFERROR(VLOOKUP(E26,'Relays - track &amp; field'!C:F,4,FALSE),"")</f>
        <v>20</v>
      </c>
      <c r="P26" s="26">
        <f>IFERROR(VLOOKUP(E26,'Relays - track &amp; field'!J:T,11,FALSE),"")</f>
        <v>19</v>
      </c>
      <c r="Q26" s="26" t="str">
        <f>IFERROR(VLOOKUP(E26,'Road Races'!AS:BC,11,FALSE),"")</f>
        <v/>
      </c>
      <c r="R26" s="26" t="str">
        <f>IFERROR(VLOOKUP(E26,'Road Races'!BG:BQ,11,FALSE),"")</f>
        <v/>
      </c>
      <c r="S26" s="26">
        <f>IFERROR(VLOOKUP(E26,SGP!U:Z,6,FALSE),"")</f>
        <v>36</v>
      </c>
      <c r="T26" s="26">
        <f>IFERROR(VLOOKUP(E26,'Relays - track &amp; field'!X:AB,4,FALSE),"")</f>
        <v>20</v>
      </c>
      <c r="U26" s="26" t="str">
        <f>IFERROR(VLOOKUP(E26,'Road Races'!BU:CE,11,FALSE),"")</f>
        <v/>
      </c>
      <c r="V26" s="27" t="str">
        <f>IFERROR(VLOOKUP(E26,'Relays - track &amp; field'!AE:AO,11,FALSE),"")</f>
        <v/>
      </c>
      <c r="W26" s="26" t="str">
        <f>IFERROR(VLOOKUP(E26,SGP!C:H,6,FALSE),"")</f>
        <v/>
      </c>
      <c r="X26" s="26" t="str">
        <f>IFERROR(VLOOKUP(E26,'Road Races'!CI:CS,11,FALSE),"")</f>
        <v/>
      </c>
      <c r="Y26" s="26" t="str">
        <f>IFERROR(VLOOKUP(E26,'Relays - track &amp; field'!AS:BC,11,FALSE),"")</f>
        <v/>
      </c>
      <c r="Z26" s="27" t="str">
        <f>IFERROR(VLOOKUP(E26,'Road Races'!CW:DG,11,FALSE),"")</f>
        <v/>
      </c>
      <c r="AA26" s="27" t="str">
        <f>IFERROR(VLOOKUP(Table!E39,'Club Champs'!D:H,4,FALSE),"")</f>
        <v/>
      </c>
      <c r="AB26" s="26" t="str">
        <f>IFERROR(VLOOKUP(E26,'Relays - track &amp; field'!AS:BC,11,FALSE),"")</f>
        <v/>
      </c>
      <c r="AC26" s="26" t="str">
        <f>IFERROR(VLOOKUP(E26,SGP!BE:BJ,6,FALSE),"")</f>
        <v/>
      </c>
      <c r="AD26" s="26" t="str">
        <f>IFERROR(VLOOKUP(E26,'Road Races'!DK:DU,11,FALSE),"")</f>
        <v/>
      </c>
      <c r="AE26" s="26" t="str">
        <f>IFERROR(VLOOKUP(E26,Marathon!C:M,11,FALSE),"")</f>
        <v/>
      </c>
      <c r="AF26" s="26"/>
      <c r="AG26" s="26"/>
      <c r="AH26" s="26"/>
      <c r="AI26" s="26"/>
      <c r="AJ26" s="25"/>
      <c r="AK26" s="25">
        <f t="shared" si="7"/>
        <v>20</v>
      </c>
      <c r="AL26" s="25">
        <f t="shared" si="8"/>
        <v>36</v>
      </c>
      <c r="AM26" s="25" t="str">
        <f t="shared" si="9"/>
        <v/>
      </c>
      <c r="AN26" s="25" t="str">
        <f t="shared" si="31"/>
        <v/>
      </c>
      <c r="AO26" s="25">
        <f t="shared" si="28"/>
        <v>36</v>
      </c>
      <c r="AP26" s="25">
        <f t="shared" si="10"/>
        <v>20</v>
      </c>
      <c r="AQ26" s="25" t="str">
        <f t="shared" si="11"/>
        <v/>
      </c>
      <c r="AR26" s="25">
        <f t="shared" si="12"/>
        <v>10</v>
      </c>
      <c r="AS26" s="25">
        <f t="shared" si="29"/>
        <v>25</v>
      </c>
      <c r="AT26" s="25" t="str">
        <f t="shared" si="30"/>
        <v/>
      </c>
      <c r="AU26" s="25" t="str">
        <f t="shared" si="13"/>
        <v/>
      </c>
      <c r="AV26" s="25" t="str">
        <f t="shared" si="14"/>
        <v/>
      </c>
      <c r="AW26" s="25" t="str">
        <f t="shared" si="15"/>
        <v/>
      </c>
      <c r="AX26" s="25" t="str">
        <f t="shared" si="16"/>
        <v/>
      </c>
      <c r="AY26" s="25" t="str">
        <f t="shared" si="17"/>
        <v/>
      </c>
      <c r="AZ26" s="25" t="str">
        <f t="shared" si="18"/>
        <v/>
      </c>
      <c r="BA26" s="25">
        <f t="shared" si="6"/>
        <v>25</v>
      </c>
      <c r="BB26" s="25">
        <f t="shared" si="19"/>
        <v>10</v>
      </c>
      <c r="BC26" s="25" t="str">
        <f t="shared" si="20"/>
        <v/>
      </c>
      <c r="BD26" s="25"/>
      <c r="BE26" s="25"/>
      <c r="BF26" s="25"/>
      <c r="BG26" s="25"/>
      <c r="BH26" s="25">
        <f t="shared" si="21"/>
        <v>20</v>
      </c>
      <c r="BI26" s="25">
        <f t="shared" si="22"/>
        <v>19</v>
      </c>
      <c r="BJ26" s="25">
        <f t="shared" si="23"/>
        <v>20</v>
      </c>
      <c r="BK26" s="25" t="str">
        <f t="shared" si="24"/>
        <v/>
      </c>
      <c r="BL26" s="25" t="str">
        <f t="shared" si="25"/>
        <v/>
      </c>
      <c r="BM26" s="25" t="str">
        <f t="shared" si="26"/>
        <v/>
      </c>
      <c r="BN26" s="25"/>
      <c r="BO26" s="25">
        <f t="shared" si="27"/>
        <v>20</v>
      </c>
      <c r="BP26" s="4"/>
    </row>
    <row r="27" spans="1:68" x14ac:dyDescent="0.25">
      <c r="A27" s="3"/>
      <c r="B27" s="25">
        <v>17</v>
      </c>
      <c r="C27" s="25">
        <f t="shared" si="0"/>
        <v>-4</v>
      </c>
      <c r="D27" s="25">
        <v>21</v>
      </c>
      <c r="E27" s="51" t="s">
        <v>84</v>
      </c>
      <c r="F27" s="108">
        <f t="shared" si="1"/>
        <v>118</v>
      </c>
      <c r="G27" s="107">
        <f t="shared" si="2"/>
        <v>29</v>
      </c>
      <c r="H27" s="25">
        <f t="shared" si="3"/>
        <v>80</v>
      </c>
      <c r="I27" s="25">
        <f t="shared" si="4"/>
        <v>4</v>
      </c>
      <c r="J27" s="110">
        <f t="shared" si="5"/>
        <v>5</v>
      </c>
      <c r="K27" s="109">
        <f>IFERROR(VLOOKUP(E27,'Road Races'!C:M,11,FALSE),"")</f>
        <v>10</v>
      </c>
      <c r="L27" s="27" t="str">
        <f>IFERROR(VLOOKUP(E27,'Road Races'!Q:AA,11,FALSE),"")</f>
        <v/>
      </c>
      <c r="M27" s="27" t="str">
        <f>IFERROR(VLOOKUP(E27,SGP!AM:AU,6,FALSE),"")</f>
        <v/>
      </c>
      <c r="N27" s="26" t="str">
        <f>IFERROR(VLOOKUP(E27,'Road Races'!AE:AO,11,FALSE),"")</f>
        <v/>
      </c>
      <c r="O27" s="27" t="str">
        <f>IFERROR(VLOOKUP(E27,'Relays - track &amp; field'!C:F,4,FALSE),"")</f>
        <v/>
      </c>
      <c r="P27" s="26" t="str">
        <f>IFERROR(VLOOKUP(E27,'Relays - track &amp; field'!J:T,11,FALSE),"")</f>
        <v/>
      </c>
      <c r="Q27" s="26" t="str">
        <f>IFERROR(VLOOKUP(E27,'Road Races'!AS:BC,11,FALSE),"")</f>
        <v/>
      </c>
      <c r="R27" s="26">
        <f>IFERROR(VLOOKUP(E27,'Road Races'!BG:BQ,11,FALSE),"")</f>
        <v>20</v>
      </c>
      <c r="S27" s="26">
        <f>IFERROR(VLOOKUP(E27,SGP!U:Z,6,FALSE),"")</f>
        <v>29</v>
      </c>
      <c r="T27" s="26" t="str">
        <f>IFERROR(VLOOKUP(E27,'Relays - track &amp; field'!X:AB,4,FALSE),"")</f>
        <v/>
      </c>
      <c r="U27" s="26">
        <f>IFERROR(VLOOKUP(E27,'Road Races'!BU:CE,11,FALSE),"")</f>
        <v>50</v>
      </c>
      <c r="V27" s="27">
        <f>IFERROR(VLOOKUP(E27,'Relays - track &amp; field'!AE:AO,11,FALSE),"")</f>
        <v>4</v>
      </c>
      <c r="W27" s="26" t="str">
        <f>IFERROR(VLOOKUP(E27,SGP!C:H,6,FALSE),"")</f>
        <v/>
      </c>
      <c r="X27" s="26" t="str">
        <f>IFERROR(VLOOKUP(E27,'Road Races'!CI:CS,11,FALSE),"")</f>
        <v/>
      </c>
      <c r="Y27" s="26" t="str">
        <f>IFERROR(VLOOKUP(E27,'Relays - track &amp; field'!AS:BC,11,FALSE),"")</f>
        <v/>
      </c>
      <c r="Z27" s="27" t="str">
        <f>IFERROR(VLOOKUP(E27,'Road Races'!CW:DG,11,FALSE),"")</f>
        <v/>
      </c>
      <c r="AA27" s="27" t="str">
        <f>IFERROR(VLOOKUP(Table!E54,'Club Champs'!D:H,4,FALSE),"")</f>
        <v/>
      </c>
      <c r="AB27" s="26" t="str">
        <f>IFERROR(VLOOKUP(E27,'Relays - track &amp; field'!AS:BC,11,FALSE),"")</f>
        <v/>
      </c>
      <c r="AC27" s="26" t="str">
        <f>IFERROR(VLOOKUP(E27,SGP!BE:BJ,6,FALSE),"")</f>
        <v/>
      </c>
      <c r="AD27" s="26" t="str">
        <f>IFERROR(VLOOKUP(E27,'Road Races'!DK:DU,11,FALSE),"")</f>
        <v/>
      </c>
      <c r="AE27" s="26" t="str">
        <f>IFERROR(VLOOKUP(E27,Marathon!C:M,11,FALSE),"")</f>
        <v/>
      </c>
      <c r="AF27" s="26"/>
      <c r="AG27" s="26"/>
      <c r="AH27" s="26"/>
      <c r="AI27" s="26"/>
      <c r="AJ27" s="25"/>
      <c r="AK27" s="25" t="str">
        <f t="shared" si="7"/>
        <v/>
      </c>
      <c r="AL27" s="25">
        <f t="shared" si="8"/>
        <v>29</v>
      </c>
      <c r="AM27" s="25" t="str">
        <f t="shared" si="9"/>
        <v/>
      </c>
      <c r="AN27" s="25" t="str">
        <f t="shared" si="31"/>
        <v/>
      </c>
      <c r="AO27" s="25">
        <f t="shared" si="28"/>
        <v>29</v>
      </c>
      <c r="AP27" s="25" t="str">
        <f t="shared" si="10"/>
        <v/>
      </c>
      <c r="AQ27" s="25">
        <f t="shared" si="11"/>
        <v>10</v>
      </c>
      <c r="AR27" s="25" t="str">
        <f t="shared" si="12"/>
        <v/>
      </c>
      <c r="AS27" s="25" t="str">
        <f t="shared" si="29"/>
        <v/>
      </c>
      <c r="AT27" s="25" t="str">
        <f t="shared" si="30"/>
        <v/>
      </c>
      <c r="AU27" s="25">
        <f t="shared" si="13"/>
        <v>20</v>
      </c>
      <c r="AV27" s="25">
        <f t="shared" si="14"/>
        <v>50</v>
      </c>
      <c r="AW27" s="25" t="str">
        <f t="shared" si="15"/>
        <v/>
      </c>
      <c r="AX27" s="25" t="str">
        <f t="shared" si="16"/>
        <v/>
      </c>
      <c r="AY27" s="25" t="str">
        <f t="shared" si="17"/>
        <v/>
      </c>
      <c r="AZ27" s="25" t="str">
        <f t="shared" si="18"/>
        <v/>
      </c>
      <c r="BA27" s="25">
        <f t="shared" si="6"/>
        <v>50</v>
      </c>
      <c r="BB27" s="25">
        <f t="shared" si="19"/>
        <v>20</v>
      </c>
      <c r="BC27" s="25">
        <f t="shared" si="20"/>
        <v>10</v>
      </c>
      <c r="BD27" s="25"/>
      <c r="BE27" s="25"/>
      <c r="BF27" s="25"/>
      <c r="BG27" s="25"/>
      <c r="BH27" s="25" t="str">
        <f t="shared" si="21"/>
        <v/>
      </c>
      <c r="BI27" s="25" t="str">
        <f t="shared" si="22"/>
        <v/>
      </c>
      <c r="BJ27" s="25" t="str">
        <f t="shared" si="23"/>
        <v/>
      </c>
      <c r="BK27" s="25">
        <f t="shared" si="24"/>
        <v>4</v>
      </c>
      <c r="BL27" s="25" t="str">
        <f t="shared" si="25"/>
        <v/>
      </c>
      <c r="BM27" s="25" t="str">
        <f t="shared" si="26"/>
        <v/>
      </c>
      <c r="BN27" s="25"/>
      <c r="BO27" s="25">
        <f t="shared" si="27"/>
        <v>4</v>
      </c>
      <c r="BP27" s="4"/>
    </row>
    <row r="28" spans="1:68" x14ac:dyDescent="0.25">
      <c r="A28" s="3"/>
      <c r="B28" s="25">
        <v>16</v>
      </c>
      <c r="C28" s="25">
        <f t="shared" si="0"/>
        <v>-6</v>
      </c>
      <c r="D28" s="25">
        <v>22</v>
      </c>
      <c r="E28" s="51" t="s">
        <v>204</v>
      </c>
      <c r="F28" s="108">
        <f t="shared" si="1"/>
        <v>117</v>
      </c>
      <c r="G28" s="107">
        <f t="shared" si="2"/>
        <v>21</v>
      </c>
      <c r="H28" s="25">
        <f t="shared" si="3"/>
        <v>75</v>
      </c>
      <c r="I28" s="25">
        <f t="shared" si="4"/>
        <v>17</v>
      </c>
      <c r="J28" s="110">
        <f t="shared" si="5"/>
        <v>4</v>
      </c>
      <c r="K28" s="109">
        <f>IFERROR(VLOOKUP(E28,'Road Races'!C:M,11,FALSE),"")</f>
        <v>50</v>
      </c>
      <c r="L28" s="27" t="str">
        <f>IFERROR(VLOOKUP(E28,'Road Races'!Q:AA,11,FALSE),"")</f>
        <v/>
      </c>
      <c r="M28" s="27">
        <f>IFERROR(VLOOKUP(E28,SGP!AM:AU,6,FALSE),"")</f>
        <v>21</v>
      </c>
      <c r="N28" s="26" t="str">
        <f>IFERROR(VLOOKUP(E28,'Road Races'!AE:AO,11,FALSE),"")</f>
        <v/>
      </c>
      <c r="O28" s="27" t="str">
        <f>IFERROR(VLOOKUP(E28,'Relays - track &amp; field'!C:F,4,FALSE),"")</f>
        <v/>
      </c>
      <c r="P28" s="26">
        <f>IFERROR(VLOOKUP(E28,'Relays - track &amp; field'!J:T,11,FALSE),"")</f>
        <v>17</v>
      </c>
      <c r="Q28" s="26" t="str">
        <f>IFERROR(VLOOKUP(E28,'Road Races'!AS:BC,11,FALSE),"")</f>
        <v/>
      </c>
      <c r="R28" s="26">
        <f>IFERROR(VLOOKUP(E28,'Road Races'!BG:BQ,11,FALSE),"")</f>
        <v>25</v>
      </c>
      <c r="S28" s="26" t="str">
        <f>IFERROR(VLOOKUP(E28,SGP!U:Z,6,FALSE),"")</f>
        <v/>
      </c>
      <c r="T28" s="26" t="str">
        <f>IFERROR(VLOOKUP(E28,'Relays - track &amp; field'!X:AB,4,FALSE),"")</f>
        <v/>
      </c>
      <c r="U28" s="26" t="str">
        <f>IFERROR(VLOOKUP(E28,'Road Races'!BU:CE,11,FALSE),"")</f>
        <v/>
      </c>
      <c r="V28" s="27" t="str">
        <f>IFERROR(VLOOKUP(E28,'Relays - track &amp; field'!AE:AO,11,FALSE),"")</f>
        <v/>
      </c>
      <c r="W28" s="26" t="str">
        <f>IFERROR(VLOOKUP(E28,SGP!C:H,6,FALSE),"")</f>
        <v/>
      </c>
      <c r="X28" s="26" t="str">
        <f>IFERROR(VLOOKUP(E28,'Road Races'!CI:CS,11,FALSE),"")</f>
        <v/>
      </c>
      <c r="Y28" s="26" t="str">
        <f>IFERROR(VLOOKUP(E28,'Relays - track &amp; field'!AS:BC,11,FALSE),"")</f>
        <v/>
      </c>
      <c r="Z28" s="27" t="str">
        <f>IFERROR(VLOOKUP(E28,'Road Races'!CW:DG,11,FALSE),"")</f>
        <v/>
      </c>
      <c r="AA28" s="27" t="str">
        <f>IFERROR(VLOOKUP(Table!E36,'Club Champs'!D:H,4,FALSE),"")</f>
        <v/>
      </c>
      <c r="AB28" s="26" t="str">
        <f>IFERROR(VLOOKUP(E28,'Relays - track &amp; field'!AS:BC,11,FALSE),"")</f>
        <v/>
      </c>
      <c r="AC28" s="26" t="str">
        <f>IFERROR(VLOOKUP(E28,SGP!BE:BJ,6,FALSE),"")</f>
        <v/>
      </c>
      <c r="AD28" s="26" t="str">
        <f>IFERROR(VLOOKUP(E28,'Road Races'!DK:DU,11,FALSE),"")</f>
        <v/>
      </c>
      <c r="AE28" s="26" t="str">
        <f>IFERROR(VLOOKUP(E28,Marathon!C:M,11,FALSE),"")</f>
        <v/>
      </c>
      <c r="AF28" s="26"/>
      <c r="AG28" s="26"/>
      <c r="AH28" s="26"/>
      <c r="AI28" s="26"/>
      <c r="AJ28" s="25"/>
      <c r="AK28" s="25">
        <f t="shared" si="7"/>
        <v>21</v>
      </c>
      <c r="AL28" s="25" t="str">
        <f t="shared" si="8"/>
        <v/>
      </c>
      <c r="AM28" s="25" t="str">
        <f t="shared" si="9"/>
        <v/>
      </c>
      <c r="AN28" s="25" t="str">
        <f t="shared" si="31"/>
        <v/>
      </c>
      <c r="AO28" s="25">
        <f t="shared" si="28"/>
        <v>21</v>
      </c>
      <c r="AP28" s="25" t="str">
        <f t="shared" si="10"/>
        <v/>
      </c>
      <c r="AQ28" s="25">
        <f t="shared" si="11"/>
        <v>50</v>
      </c>
      <c r="AR28" s="25" t="str">
        <f t="shared" si="12"/>
        <v/>
      </c>
      <c r="AS28" s="25" t="str">
        <f t="shared" si="29"/>
        <v/>
      </c>
      <c r="AT28" s="25" t="str">
        <f t="shared" si="30"/>
        <v/>
      </c>
      <c r="AU28" s="25">
        <f t="shared" si="13"/>
        <v>25</v>
      </c>
      <c r="AV28" s="25" t="str">
        <f t="shared" si="14"/>
        <v/>
      </c>
      <c r="AW28" s="25" t="str">
        <f t="shared" si="15"/>
        <v/>
      </c>
      <c r="AX28" s="25" t="str">
        <f t="shared" si="16"/>
        <v/>
      </c>
      <c r="AY28" s="25" t="str">
        <f t="shared" si="17"/>
        <v/>
      </c>
      <c r="AZ28" s="25" t="str">
        <f t="shared" si="18"/>
        <v/>
      </c>
      <c r="BA28" s="25">
        <f t="shared" si="6"/>
        <v>50</v>
      </c>
      <c r="BB28" s="25">
        <f t="shared" si="19"/>
        <v>25</v>
      </c>
      <c r="BC28" s="25" t="str">
        <f t="shared" si="20"/>
        <v/>
      </c>
      <c r="BD28" s="25"/>
      <c r="BE28" s="25"/>
      <c r="BF28" s="25"/>
      <c r="BG28" s="25"/>
      <c r="BH28" s="25" t="str">
        <f t="shared" si="21"/>
        <v/>
      </c>
      <c r="BI28" s="25">
        <f t="shared" si="22"/>
        <v>17</v>
      </c>
      <c r="BJ28" s="25" t="str">
        <f t="shared" si="23"/>
        <v/>
      </c>
      <c r="BK28" s="25" t="str">
        <f t="shared" si="24"/>
        <v/>
      </c>
      <c r="BL28" s="25" t="str">
        <f t="shared" si="25"/>
        <v/>
      </c>
      <c r="BM28" s="25" t="str">
        <f t="shared" si="26"/>
        <v/>
      </c>
      <c r="BN28" s="25"/>
      <c r="BO28" s="25">
        <f t="shared" si="27"/>
        <v>17</v>
      </c>
      <c r="BP28" s="4"/>
    </row>
    <row r="29" spans="1:68" x14ac:dyDescent="0.25">
      <c r="A29" s="3"/>
      <c r="B29" s="25">
        <v>31</v>
      </c>
      <c r="C29" s="25">
        <f t="shared" si="0"/>
        <v>8</v>
      </c>
      <c r="D29" s="25">
        <v>23</v>
      </c>
      <c r="E29" s="51" t="s">
        <v>92</v>
      </c>
      <c r="F29" s="108">
        <f t="shared" si="1"/>
        <v>115</v>
      </c>
      <c r="G29" s="107">
        <f t="shared" si="2"/>
        <v>73</v>
      </c>
      <c r="H29" s="25" t="str">
        <f t="shared" si="3"/>
        <v/>
      </c>
      <c r="I29" s="25">
        <f t="shared" si="4"/>
        <v>38</v>
      </c>
      <c r="J29" s="110">
        <f t="shared" si="5"/>
        <v>4</v>
      </c>
      <c r="K29" s="109" t="str">
        <f>IFERROR(VLOOKUP(E29,'Road Races'!C:M,11,FALSE),"")</f>
        <v/>
      </c>
      <c r="L29" s="27" t="str">
        <f>IFERROR(VLOOKUP(E29,'Road Races'!Q:AA,11,FALSE),"")</f>
        <v/>
      </c>
      <c r="M29" s="27">
        <f>IFERROR(VLOOKUP(E29,SGP!AM:AU,6,FALSE),"")</f>
        <v>40</v>
      </c>
      <c r="N29" s="26" t="str">
        <f>IFERROR(VLOOKUP(E29,'Road Races'!AE:AO,11,FALSE),"")</f>
        <v/>
      </c>
      <c r="O29" s="27" t="str">
        <f>IFERROR(VLOOKUP(E29,'Relays - track &amp; field'!C:F,4,FALSE),"")</f>
        <v/>
      </c>
      <c r="P29" s="26" t="str">
        <f>IFERROR(VLOOKUP(E29,'Relays - track &amp; field'!J:T,11,FALSE),"")</f>
        <v/>
      </c>
      <c r="Q29" s="26" t="str">
        <f>IFERROR(VLOOKUP(E29,'Road Races'!AS:BC,11,FALSE),"")</f>
        <v/>
      </c>
      <c r="R29" s="26" t="str">
        <f>IFERROR(VLOOKUP(E29,'Road Races'!BG:BQ,11,FALSE),"")</f>
        <v/>
      </c>
      <c r="S29" s="26">
        <f>IFERROR(VLOOKUP(E29,SGP!U:Z,6,FALSE),"")</f>
        <v>33</v>
      </c>
      <c r="T29" s="26" t="str">
        <f>IFERROR(VLOOKUP(E29,'Relays - track &amp; field'!X:AB,4,FALSE),"")</f>
        <v/>
      </c>
      <c r="U29" s="26" t="str">
        <f>IFERROR(VLOOKUP(E29,'Road Races'!BU:CE,11,FALSE),"")</f>
        <v/>
      </c>
      <c r="V29" s="27">
        <f>IFERROR(VLOOKUP(E29,'Relays - track &amp; field'!AE:AO,11,FALSE),"")</f>
        <v>38</v>
      </c>
      <c r="W29" s="26">
        <f>IFERROR(VLOOKUP(E29,SGP!C:H,6,FALSE),"")</f>
        <v>24</v>
      </c>
      <c r="X29" s="26" t="str">
        <f>IFERROR(VLOOKUP(E29,'Road Races'!CI:CS,11,FALSE),"")</f>
        <v/>
      </c>
      <c r="Y29" s="26" t="str">
        <f>IFERROR(VLOOKUP(E29,'Relays - track &amp; field'!AS:BC,11,FALSE),"")</f>
        <v/>
      </c>
      <c r="Z29" s="27" t="str">
        <f>IFERROR(VLOOKUP(E29,'Road Races'!CW:DG,11,FALSE),"")</f>
        <v/>
      </c>
      <c r="AA29" s="27" t="str">
        <f>IFERROR(VLOOKUP(Table!E17,'Club Champs'!D:H,4,FALSE),"")</f>
        <v/>
      </c>
      <c r="AB29" s="26" t="str">
        <f>IFERROR(VLOOKUP(E29,'Relays - track &amp; field'!AS:BC,11,FALSE),"")</f>
        <v/>
      </c>
      <c r="AC29" s="26" t="str">
        <f>IFERROR(VLOOKUP(E29,SGP!BE:BJ,6,FALSE),"")</f>
        <v/>
      </c>
      <c r="AD29" s="26" t="str">
        <f>IFERROR(VLOOKUP(E29,'Road Races'!DK:DU,11,FALSE),"")</f>
        <v/>
      </c>
      <c r="AE29" s="26" t="str">
        <f>IFERROR(VLOOKUP(E29,Marathon!C:M,11,FALSE),"")</f>
        <v/>
      </c>
      <c r="AF29" s="26"/>
      <c r="AG29" s="26"/>
      <c r="AH29" s="26"/>
      <c r="AI29" s="26"/>
      <c r="AJ29" s="25"/>
      <c r="AK29" s="25">
        <f t="shared" si="7"/>
        <v>40</v>
      </c>
      <c r="AL29" s="25">
        <f t="shared" si="8"/>
        <v>33</v>
      </c>
      <c r="AM29" s="25">
        <f t="shared" si="9"/>
        <v>24</v>
      </c>
      <c r="AN29" s="25" t="str">
        <f t="shared" si="31"/>
        <v/>
      </c>
      <c r="AO29" s="25">
        <f t="shared" si="28"/>
        <v>40</v>
      </c>
      <c r="AP29" s="25">
        <f t="shared" si="10"/>
        <v>33</v>
      </c>
      <c r="AQ29" s="25" t="str">
        <f t="shared" si="11"/>
        <v/>
      </c>
      <c r="AR29" s="25" t="str">
        <f t="shared" si="12"/>
        <v/>
      </c>
      <c r="AS29" s="25" t="str">
        <f t="shared" si="29"/>
        <v/>
      </c>
      <c r="AT29" s="25" t="str">
        <f t="shared" si="30"/>
        <v/>
      </c>
      <c r="AU29" s="25" t="str">
        <f t="shared" si="13"/>
        <v/>
      </c>
      <c r="AV29" s="25" t="str">
        <f t="shared" si="14"/>
        <v/>
      </c>
      <c r="AW29" s="25" t="str">
        <f t="shared" si="15"/>
        <v/>
      </c>
      <c r="AX29" s="25" t="str">
        <f t="shared" si="16"/>
        <v/>
      </c>
      <c r="AY29" s="25" t="str">
        <f t="shared" si="17"/>
        <v/>
      </c>
      <c r="AZ29" s="25" t="str">
        <f t="shared" si="18"/>
        <v/>
      </c>
      <c r="BA29" s="25" t="str">
        <f t="shared" si="6"/>
        <v/>
      </c>
      <c r="BB29" s="25" t="str">
        <f t="shared" si="19"/>
        <v/>
      </c>
      <c r="BC29" s="25" t="str">
        <f t="shared" si="20"/>
        <v/>
      </c>
      <c r="BD29" s="25"/>
      <c r="BE29" s="25"/>
      <c r="BF29" s="25"/>
      <c r="BG29" s="25"/>
      <c r="BH29" s="25" t="str">
        <f t="shared" si="21"/>
        <v/>
      </c>
      <c r="BI29" s="25" t="str">
        <f t="shared" si="22"/>
        <v/>
      </c>
      <c r="BJ29" s="25" t="str">
        <f t="shared" si="23"/>
        <v/>
      </c>
      <c r="BK29" s="25">
        <f t="shared" si="24"/>
        <v>38</v>
      </c>
      <c r="BL29" s="25" t="str">
        <f t="shared" si="25"/>
        <v/>
      </c>
      <c r="BM29" s="25" t="str">
        <f t="shared" si="26"/>
        <v/>
      </c>
      <c r="BN29" s="25"/>
      <c r="BO29" s="25">
        <f t="shared" si="27"/>
        <v>38</v>
      </c>
      <c r="BP29" s="4"/>
    </row>
    <row r="30" spans="1:68" x14ac:dyDescent="0.25">
      <c r="A30" s="3"/>
      <c r="B30" s="25">
        <v>32</v>
      </c>
      <c r="C30" s="25">
        <f t="shared" si="0"/>
        <v>8</v>
      </c>
      <c r="D30" s="25">
        <v>24</v>
      </c>
      <c r="E30" s="51" t="s">
        <v>29</v>
      </c>
      <c r="F30" s="108">
        <f t="shared" si="1"/>
        <v>106</v>
      </c>
      <c r="G30" s="107">
        <f t="shared" si="2"/>
        <v>33</v>
      </c>
      <c r="H30" s="25">
        <f t="shared" si="3"/>
        <v>50</v>
      </c>
      <c r="I30" s="25">
        <f t="shared" si="4"/>
        <v>20</v>
      </c>
      <c r="J30" s="110">
        <f t="shared" si="5"/>
        <v>3</v>
      </c>
      <c r="K30" s="109" t="str">
        <f>IFERROR(VLOOKUP(E30,'Road Races'!C:M,11,FALSE),"")</f>
        <v/>
      </c>
      <c r="L30" s="27" t="str">
        <f>IFERROR(VLOOKUP(E30,'Road Races'!Q:AA,11,FALSE),"")</f>
        <v/>
      </c>
      <c r="M30" s="27" t="str">
        <f>IFERROR(VLOOKUP(E30,SGP!AM:AU,6,FALSE),"")</f>
        <v/>
      </c>
      <c r="N30" s="26" t="str">
        <f>IFERROR(VLOOKUP(E30,'Road Races'!AE:AO,11,FALSE),"")</f>
        <v/>
      </c>
      <c r="O30" s="27">
        <f>IFERROR(VLOOKUP(E30,'Relays - track &amp; field'!C:F,4,FALSE),"")</f>
        <v>20</v>
      </c>
      <c r="P30" s="26" t="str">
        <f>IFERROR(VLOOKUP(E30,'Relays - track &amp; field'!J:T,11,FALSE),"")</f>
        <v/>
      </c>
      <c r="Q30" s="26" t="str">
        <f>IFERROR(VLOOKUP(E30,'Road Races'!AS:BC,11,FALSE),"")</f>
        <v/>
      </c>
      <c r="R30" s="26">
        <f>IFERROR(VLOOKUP(E30,'Road Races'!BG:BQ,11,FALSE),"")</f>
        <v>50</v>
      </c>
      <c r="S30" s="26" t="str">
        <f>IFERROR(VLOOKUP(E30,SGP!U:Z,6,FALSE),"")</f>
        <v/>
      </c>
      <c r="T30" s="26" t="str">
        <f>IFERROR(VLOOKUP(E30,'Relays - track &amp; field'!X:AB,4,FALSE),"")</f>
        <v/>
      </c>
      <c r="U30" s="26" t="str">
        <f>IFERROR(VLOOKUP(E30,'Road Races'!BU:CE,11,FALSE),"")</f>
        <v/>
      </c>
      <c r="V30" s="27" t="str">
        <f>IFERROR(VLOOKUP(E30,'Relays - track &amp; field'!AE:AO,11,FALSE),"")</f>
        <v/>
      </c>
      <c r="W30" s="26">
        <f>IFERROR(VLOOKUP(E30,SGP!C:H,6,FALSE),"")</f>
        <v>33</v>
      </c>
      <c r="X30" s="26" t="str">
        <f>IFERROR(VLOOKUP(E30,'Road Races'!CI:CS,11,FALSE),"")</f>
        <v/>
      </c>
      <c r="Y30" s="26" t="str">
        <f>IFERROR(VLOOKUP(E30,'Relays - track &amp; field'!AS:BC,11,FALSE),"")</f>
        <v/>
      </c>
      <c r="Z30" s="27" t="str">
        <f>IFERROR(VLOOKUP(E30,'Road Races'!CW:DG,11,FALSE),"")</f>
        <v/>
      </c>
      <c r="AA30" s="27" t="str">
        <f>IFERROR(VLOOKUP(Table!E82,'Club Champs'!D:H,4,FALSE),"")</f>
        <v/>
      </c>
      <c r="AB30" s="26" t="str">
        <f>IFERROR(VLOOKUP(E30,'Relays - track &amp; field'!AS:BC,11,FALSE),"")</f>
        <v/>
      </c>
      <c r="AC30" s="26" t="str">
        <f>IFERROR(VLOOKUP(E30,SGP!BE:BJ,6,FALSE),"")</f>
        <v/>
      </c>
      <c r="AD30" s="26" t="str">
        <f>IFERROR(VLOOKUP(E30,'Road Races'!DK:DU,11,FALSE),"")</f>
        <v/>
      </c>
      <c r="AE30" s="26" t="str">
        <f>IFERROR(VLOOKUP(E30,Marathon!C:M,11,FALSE),"")</f>
        <v/>
      </c>
      <c r="AF30" s="26"/>
      <c r="AG30" s="26"/>
      <c r="AH30" s="26"/>
      <c r="AI30" s="26"/>
      <c r="AJ30" s="25"/>
      <c r="AK30" s="25" t="str">
        <f t="shared" si="7"/>
        <v/>
      </c>
      <c r="AL30" s="25" t="str">
        <f t="shared" si="8"/>
        <v/>
      </c>
      <c r="AM30" s="25">
        <f t="shared" si="9"/>
        <v>33</v>
      </c>
      <c r="AN30" s="25" t="str">
        <f t="shared" si="31"/>
        <v/>
      </c>
      <c r="AO30" s="25">
        <f t="shared" si="28"/>
        <v>33</v>
      </c>
      <c r="AP30" s="25" t="str">
        <f t="shared" si="10"/>
        <v/>
      </c>
      <c r="AQ30" s="25" t="str">
        <f t="shared" si="11"/>
        <v/>
      </c>
      <c r="AR30" s="25" t="str">
        <f t="shared" si="12"/>
        <v/>
      </c>
      <c r="AS30" s="25" t="str">
        <f t="shared" si="29"/>
        <v/>
      </c>
      <c r="AT30" s="25" t="str">
        <f t="shared" si="30"/>
        <v/>
      </c>
      <c r="AU30" s="25">
        <f t="shared" si="13"/>
        <v>50</v>
      </c>
      <c r="AV30" s="25" t="str">
        <f t="shared" si="14"/>
        <v/>
      </c>
      <c r="AW30" s="25" t="str">
        <f t="shared" si="15"/>
        <v/>
      </c>
      <c r="AX30" s="25" t="str">
        <f t="shared" si="16"/>
        <v/>
      </c>
      <c r="AY30" s="25" t="str">
        <f t="shared" si="17"/>
        <v/>
      </c>
      <c r="AZ30" s="25" t="str">
        <f t="shared" si="18"/>
        <v/>
      </c>
      <c r="BA30" s="25">
        <f t="shared" si="6"/>
        <v>50</v>
      </c>
      <c r="BB30" s="25" t="str">
        <f t="shared" si="19"/>
        <v/>
      </c>
      <c r="BC30" s="25" t="str">
        <f t="shared" si="20"/>
        <v/>
      </c>
      <c r="BD30" s="25"/>
      <c r="BE30" s="25"/>
      <c r="BF30" s="25"/>
      <c r="BG30" s="25"/>
      <c r="BH30" s="25">
        <f t="shared" si="21"/>
        <v>20</v>
      </c>
      <c r="BI30" s="25" t="str">
        <f t="shared" si="22"/>
        <v/>
      </c>
      <c r="BJ30" s="25" t="str">
        <f t="shared" si="23"/>
        <v/>
      </c>
      <c r="BK30" s="25" t="str">
        <f t="shared" si="24"/>
        <v/>
      </c>
      <c r="BL30" s="25" t="str">
        <f t="shared" si="25"/>
        <v/>
      </c>
      <c r="BM30" s="25" t="str">
        <f t="shared" si="26"/>
        <v/>
      </c>
      <c r="BN30" s="25"/>
      <c r="BO30" s="25">
        <f t="shared" si="27"/>
        <v>20</v>
      </c>
      <c r="BP30" s="4"/>
    </row>
    <row r="31" spans="1:68" x14ac:dyDescent="0.25">
      <c r="A31" s="3"/>
      <c r="B31" s="25">
        <v>19</v>
      </c>
      <c r="C31" s="25">
        <f t="shared" si="0"/>
        <v>-6</v>
      </c>
      <c r="D31" s="25">
        <v>25</v>
      </c>
      <c r="E31" s="51" t="s">
        <v>13</v>
      </c>
      <c r="F31" s="108">
        <f t="shared" si="1"/>
        <v>102</v>
      </c>
      <c r="G31" s="107" t="str">
        <f t="shared" si="2"/>
        <v/>
      </c>
      <c r="H31" s="25">
        <f t="shared" si="3"/>
        <v>50</v>
      </c>
      <c r="I31" s="25">
        <f t="shared" si="4"/>
        <v>50</v>
      </c>
      <c r="J31" s="110">
        <f t="shared" si="5"/>
        <v>2</v>
      </c>
      <c r="K31" s="109">
        <f>IFERROR(VLOOKUP(E31,'Road Races'!C:M,11,FALSE),"")</f>
        <v>50</v>
      </c>
      <c r="L31" s="27" t="str">
        <f>IFERROR(VLOOKUP(E31,'Road Races'!Q:AA,11,FALSE),"")</f>
        <v/>
      </c>
      <c r="M31" s="27" t="str">
        <f>IFERROR(VLOOKUP(E31,SGP!AM:AU,6,FALSE),"")</f>
        <v/>
      </c>
      <c r="N31" s="26" t="str">
        <f>IFERROR(VLOOKUP(E31,'Road Races'!AE:AO,11,FALSE),"")</f>
        <v/>
      </c>
      <c r="O31" s="27" t="str">
        <f>IFERROR(VLOOKUP(E31,'Relays - track &amp; field'!C:F,4,FALSE),"")</f>
        <v/>
      </c>
      <c r="P31" s="26">
        <f>IFERROR(VLOOKUP(E31,'Relays - track &amp; field'!J:T,11,FALSE),"")</f>
        <v>50</v>
      </c>
      <c r="Q31" s="26" t="str">
        <f>IFERROR(VLOOKUP(E31,'Road Races'!AS:BC,11,FALSE),"")</f>
        <v/>
      </c>
      <c r="R31" s="26" t="str">
        <f>IFERROR(VLOOKUP(E31,'Road Races'!BG:BQ,11,FALSE),"")</f>
        <v/>
      </c>
      <c r="S31" s="26" t="str">
        <f>IFERROR(VLOOKUP(E31,SGP!U:Z,6,FALSE),"")</f>
        <v/>
      </c>
      <c r="T31" s="26" t="str">
        <f>IFERROR(VLOOKUP(E31,'Relays - track &amp; field'!X:AB,4,FALSE),"")</f>
        <v/>
      </c>
      <c r="U31" s="26" t="str">
        <f>IFERROR(VLOOKUP(E31,'Road Races'!BU:CE,11,FALSE),"")</f>
        <v/>
      </c>
      <c r="V31" s="27" t="str">
        <f>IFERROR(VLOOKUP(E31,'Relays - track &amp; field'!AE:AO,11,FALSE),"")</f>
        <v/>
      </c>
      <c r="W31" s="26" t="str">
        <f>IFERROR(VLOOKUP(E31,SGP!C:H,6,FALSE),"")</f>
        <v/>
      </c>
      <c r="X31" s="26" t="str">
        <f>IFERROR(VLOOKUP(E31,'Road Races'!CI:CS,11,FALSE),"")</f>
        <v/>
      </c>
      <c r="Y31" s="26" t="str">
        <f>IFERROR(VLOOKUP(E31,'Relays - track &amp; field'!AS:BC,11,FALSE),"")</f>
        <v/>
      </c>
      <c r="Z31" s="27" t="str">
        <f>IFERROR(VLOOKUP(E31,'Road Races'!CW:DG,11,FALSE),"")</f>
        <v/>
      </c>
      <c r="AA31" s="27" t="str">
        <f>IFERROR(VLOOKUP(Table!E48,'Club Champs'!D:H,4,FALSE),"")</f>
        <v/>
      </c>
      <c r="AB31" s="26" t="str">
        <f>IFERROR(VLOOKUP(E31,'Relays - track &amp; field'!AS:BC,11,FALSE),"")</f>
        <v/>
      </c>
      <c r="AC31" s="26" t="str">
        <f>IFERROR(VLOOKUP(E31,SGP!BE:BJ,6,FALSE),"")</f>
        <v/>
      </c>
      <c r="AD31" s="26" t="str">
        <f>IFERROR(VLOOKUP(E31,'Road Races'!DK:DU,11,FALSE),"")</f>
        <v/>
      </c>
      <c r="AE31" s="26" t="str">
        <f>IFERROR(VLOOKUP(E31,Marathon!C:M,11,FALSE),"")</f>
        <v/>
      </c>
      <c r="AF31" s="26"/>
      <c r="AG31" s="26"/>
      <c r="AH31" s="26"/>
      <c r="AI31" s="26"/>
      <c r="AJ31" s="25"/>
      <c r="AK31" s="25" t="str">
        <f t="shared" si="7"/>
        <v/>
      </c>
      <c r="AL31" s="25" t="str">
        <f t="shared" si="8"/>
        <v/>
      </c>
      <c r="AM31" s="25" t="str">
        <f t="shared" si="9"/>
        <v/>
      </c>
      <c r="AN31" s="25" t="str">
        <f t="shared" si="31"/>
        <v/>
      </c>
      <c r="AO31" s="25" t="str">
        <f t="shared" si="28"/>
        <v/>
      </c>
      <c r="AP31" s="25" t="str">
        <f t="shared" si="10"/>
        <v/>
      </c>
      <c r="AQ31" s="25">
        <f t="shared" si="11"/>
        <v>50</v>
      </c>
      <c r="AR31" s="25" t="str">
        <f t="shared" si="12"/>
        <v/>
      </c>
      <c r="AS31" s="25" t="str">
        <f t="shared" si="29"/>
        <v/>
      </c>
      <c r="AT31" s="25" t="str">
        <f t="shared" si="30"/>
        <v/>
      </c>
      <c r="AU31" s="25" t="str">
        <f t="shared" si="13"/>
        <v/>
      </c>
      <c r="AV31" s="25" t="str">
        <f t="shared" si="14"/>
        <v/>
      </c>
      <c r="AW31" s="25" t="str">
        <f t="shared" si="15"/>
        <v/>
      </c>
      <c r="AX31" s="25" t="str">
        <f t="shared" si="16"/>
        <v/>
      </c>
      <c r="AY31" s="25" t="str">
        <f t="shared" si="17"/>
        <v/>
      </c>
      <c r="AZ31" s="25" t="str">
        <f t="shared" si="18"/>
        <v/>
      </c>
      <c r="BA31" s="25">
        <f t="shared" si="6"/>
        <v>50</v>
      </c>
      <c r="BB31" s="25" t="str">
        <f t="shared" si="19"/>
        <v/>
      </c>
      <c r="BC31" s="25" t="str">
        <f t="shared" si="20"/>
        <v/>
      </c>
      <c r="BD31" s="25"/>
      <c r="BE31" s="25"/>
      <c r="BF31" s="25"/>
      <c r="BG31" s="25"/>
      <c r="BH31" s="25" t="str">
        <f t="shared" si="21"/>
        <v/>
      </c>
      <c r="BI31" s="25">
        <f t="shared" si="22"/>
        <v>50</v>
      </c>
      <c r="BJ31" s="25" t="str">
        <f t="shared" si="23"/>
        <v/>
      </c>
      <c r="BK31" s="25" t="str">
        <f t="shared" si="24"/>
        <v/>
      </c>
      <c r="BL31" s="25" t="str">
        <f t="shared" si="25"/>
        <v/>
      </c>
      <c r="BM31" s="25" t="str">
        <f t="shared" si="26"/>
        <v/>
      </c>
      <c r="BN31" s="25"/>
      <c r="BO31" s="25">
        <f t="shared" si="27"/>
        <v>50</v>
      </c>
      <c r="BP31" s="4"/>
    </row>
    <row r="32" spans="1:68" x14ac:dyDescent="0.25">
      <c r="A32" s="3"/>
      <c r="B32" s="25">
        <v>20</v>
      </c>
      <c r="C32" s="25">
        <f t="shared" si="0"/>
        <v>-6</v>
      </c>
      <c r="D32" s="25">
        <v>26</v>
      </c>
      <c r="E32" s="51" t="s">
        <v>28</v>
      </c>
      <c r="F32" s="108">
        <f t="shared" si="1"/>
        <v>102</v>
      </c>
      <c r="G32" s="107">
        <f t="shared" si="2"/>
        <v>20</v>
      </c>
      <c r="H32" s="25">
        <f t="shared" si="3"/>
        <v>55</v>
      </c>
      <c r="I32" s="25">
        <f t="shared" si="4"/>
        <v>21</v>
      </c>
      <c r="J32" s="110">
        <f t="shared" si="5"/>
        <v>6</v>
      </c>
      <c r="K32" s="109" t="str">
        <f>IFERROR(VLOOKUP(E32,'Road Races'!C:M,11,FALSE),"")</f>
        <v/>
      </c>
      <c r="L32" s="27" t="str">
        <f>IFERROR(VLOOKUP(E32,'Road Races'!Q:AA,11,FALSE),"")</f>
        <v/>
      </c>
      <c r="M32" s="27">
        <f>IFERROR(VLOOKUP(E32,SGP!AM:AU,6,FALSE),"")</f>
        <v>20</v>
      </c>
      <c r="N32" s="26">
        <f>IFERROR(VLOOKUP(E32,'Road Races'!AE:AO,11,FALSE),"")</f>
        <v>5</v>
      </c>
      <c r="O32" s="27">
        <f>IFERROR(VLOOKUP(E32,'Relays - track &amp; field'!C:F,4,FALSE),"")</f>
        <v>20</v>
      </c>
      <c r="P32" s="26">
        <f>IFERROR(VLOOKUP(E32,'Relays - track &amp; field'!J:T,11,FALSE),"")</f>
        <v>21</v>
      </c>
      <c r="Q32" s="26" t="str">
        <f>IFERROR(VLOOKUP(E32,'Road Races'!AS:BC,11,FALSE),"")</f>
        <v/>
      </c>
      <c r="R32" s="26">
        <f>IFERROR(VLOOKUP(E32,'Road Races'!BG:BQ,11,FALSE),"")</f>
        <v>50</v>
      </c>
      <c r="S32" s="26" t="str">
        <f>IFERROR(VLOOKUP(E32,SGP!U:Z,6,FALSE),"")</f>
        <v/>
      </c>
      <c r="T32" s="26">
        <f>IFERROR(VLOOKUP(E32,'Relays - track &amp; field'!X:AB,4,FALSE),"")</f>
        <v>20</v>
      </c>
      <c r="U32" s="26" t="str">
        <f>IFERROR(VLOOKUP(E32,'Road Races'!BU:CE,11,FALSE),"")</f>
        <v/>
      </c>
      <c r="V32" s="27" t="str">
        <f>IFERROR(VLOOKUP(E32,'Relays - track &amp; field'!AE:AO,11,FALSE),"")</f>
        <v/>
      </c>
      <c r="W32" s="26" t="str">
        <f>IFERROR(VLOOKUP(E32,SGP!C:H,6,FALSE),"")</f>
        <v/>
      </c>
      <c r="X32" s="26" t="str">
        <f>IFERROR(VLOOKUP(E32,'Road Races'!CI:CS,11,FALSE),"")</f>
        <v/>
      </c>
      <c r="Y32" s="26" t="str">
        <f>IFERROR(VLOOKUP(E32,'Relays - track &amp; field'!AS:BC,11,FALSE),"")</f>
        <v/>
      </c>
      <c r="Z32" s="27" t="str">
        <f>IFERROR(VLOOKUP(E32,'Road Races'!CW:DG,11,FALSE),"")</f>
        <v/>
      </c>
      <c r="AA32" s="27" t="str">
        <f>IFERROR(VLOOKUP(Table!E46,'Club Champs'!D:H,4,FALSE),"")</f>
        <v/>
      </c>
      <c r="AB32" s="26" t="str">
        <f>IFERROR(VLOOKUP(E32,'Relays - track &amp; field'!AS:BC,11,FALSE),"")</f>
        <v/>
      </c>
      <c r="AC32" s="26" t="str">
        <f>IFERROR(VLOOKUP(E32,SGP!BE:BJ,6,FALSE),"")</f>
        <v/>
      </c>
      <c r="AD32" s="26" t="str">
        <f>IFERROR(VLOOKUP(E32,'Road Races'!DK:DU,11,FALSE),"")</f>
        <v/>
      </c>
      <c r="AE32" s="26" t="str">
        <f>IFERROR(VLOOKUP(E32,Marathon!C:M,11,FALSE),"")</f>
        <v/>
      </c>
      <c r="AF32" s="26"/>
      <c r="AG32" s="26"/>
      <c r="AH32" s="26"/>
      <c r="AI32" s="26"/>
      <c r="AJ32" s="25"/>
      <c r="AK32" s="25">
        <f t="shared" si="7"/>
        <v>20</v>
      </c>
      <c r="AL32" s="25" t="str">
        <f t="shared" si="8"/>
        <v/>
      </c>
      <c r="AM32" s="25" t="str">
        <f t="shared" si="9"/>
        <v/>
      </c>
      <c r="AN32" s="25" t="str">
        <f t="shared" si="31"/>
        <v/>
      </c>
      <c r="AO32" s="25">
        <f t="shared" si="28"/>
        <v>20</v>
      </c>
      <c r="AP32" s="25" t="str">
        <f t="shared" si="10"/>
        <v/>
      </c>
      <c r="AQ32" s="25" t="str">
        <f t="shared" si="11"/>
        <v/>
      </c>
      <c r="AR32" s="25" t="str">
        <f t="shared" si="12"/>
        <v/>
      </c>
      <c r="AS32" s="25">
        <f t="shared" si="29"/>
        <v>5</v>
      </c>
      <c r="AT32" s="25" t="str">
        <f t="shared" si="30"/>
        <v/>
      </c>
      <c r="AU32" s="25">
        <f t="shared" si="13"/>
        <v>50</v>
      </c>
      <c r="AV32" s="25" t="str">
        <f t="shared" si="14"/>
        <v/>
      </c>
      <c r="AW32" s="25" t="str">
        <f t="shared" si="15"/>
        <v/>
      </c>
      <c r="AX32" s="25" t="str">
        <f t="shared" si="16"/>
        <v/>
      </c>
      <c r="AY32" s="25" t="str">
        <f t="shared" si="17"/>
        <v/>
      </c>
      <c r="AZ32" s="25" t="str">
        <f t="shared" si="18"/>
        <v/>
      </c>
      <c r="BA32" s="25">
        <f t="shared" si="6"/>
        <v>50</v>
      </c>
      <c r="BB32" s="25">
        <f t="shared" si="19"/>
        <v>5</v>
      </c>
      <c r="BC32" s="25" t="str">
        <f t="shared" si="20"/>
        <v/>
      </c>
      <c r="BD32" s="25"/>
      <c r="BE32" s="25"/>
      <c r="BF32" s="25"/>
      <c r="BG32" s="25"/>
      <c r="BH32" s="25">
        <f t="shared" si="21"/>
        <v>20</v>
      </c>
      <c r="BI32" s="25">
        <f t="shared" si="22"/>
        <v>21</v>
      </c>
      <c r="BJ32" s="25">
        <f t="shared" si="23"/>
        <v>20</v>
      </c>
      <c r="BK32" s="25" t="str">
        <f t="shared" si="24"/>
        <v/>
      </c>
      <c r="BL32" s="25" t="str">
        <f t="shared" si="25"/>
        <v/>
      </c>
      <c r="BM32" s="25" t="str">
        <f t="shared" si="26"/>
        <v/>
      </c>
      <c r="BN32" s="25"/>
      <c r="BO32" s="25">
        <f t="shared" si="27"/>
        <v>21</v>
      </c>
      <c r="BP32" s="4"/>
    </row>
    <row r="33" spans="1:68" x14ac:dyDescent="0.25">
      <c r="A33" s="3"/>
      <c r="B33" s="25">
        <v>21</v>
      </c>
      <c r="C33" s="25">
        <f t="shared" si="0"/>
        <v>-6</v>
      </c>
      <c r="D33" s="25">
        <v>27</v>
      </c>
      <c r="E33" s="51" t="s">
        <v>141</v>
      </c>
      <c r="F33" s="108">
        <f t="shared" si="1"/>
        <v>102</v>
      </c>
      <c r="G33" s="107" t="str">
        <f t="shared" si="2"/>
        <v/>
      </c>
      <c r="H33" s="25">
        <f t="shared" si="3"/>
        <v>49</v>
      </c>
      <c r="I33" s="25">
        <f t="shared" si="4"/>
        <v>50</v>
      </c>
      <c r="J33" s="110">
        <f t="shared" si="5"/>
        <v>3</v>
      </c>
      <c r="K33" s="109" t="str">
        <f>IFERROR(VLOOKUP(E33,'Road Races'!C:M,11,FALSE),"")</f>
        <v/>
      </c>
      <c r="L33" s="27" t="str">
        <f>IFERROR(VLOOKUP(E33,'Road Races'!Q:AA,11,FALSE),"")</f>
        <v/>
      </c>
      <c r="M33" s="27" t="str">
        <f>IFERROR(VLOOKUP(E33,SGP!AM:AU,6,FALSE),"")</f>
        <v/>
      </c>
      <c r="N33" s="26">
        <f>IFERROR(VLOOKUP(E33,'Road Races'!AE:AO,11,FALSE),"")</f>
        <v>5</v>
      </c>
      <c r="O33" s="27" t="str">
        <f>IFERROR(VLOOKUP(E33,'Relays - track &amp; field'!C:F,4,FALSE),"")</f>
        <v/>
      </c>
      <c r="P33" s="26">
        <f>IFERROR(VLOOKUP(E33,'Relays - track &amp; field'!J:T,11,FALSE),"")</f>
        <v>50</v>
      </c>
      <c r="Q33" s="26" t="str">
        <f>IFERROR(VLOOKUP(E33,'Road Races'!AS:BC,11,FALSE),"")</f>
        <v/>
      </c>
      <c r="R33" s="26" t="str">
        <f>IFERROR(VLOOKUP(E33,'Road Races'!BG:BQ,11,FALSE),"")</f>
        <v/>
      </c>
      <c r="S33" s="26" t="str">
        <f>IFERROR(VLOOKUP(E33,SGP!U:Z,6,FALSE),"")</f>
        <v/>
      </c>
      <c r="T33" s="26" t="str">
        <f>IFERROR(VLOOKUP(E33,'Relays - track &amp; field'!X:AB,4,FALSE),"")</f>
        <v/>
      </c>
      <c r="U33" s="26">
        <f>IFERROR(VLOOKUP(E33,'Road Races'!BU:CE,11,FALSE),"")</f>
        <v>44</v>
      </c>
      <c r="V33" s="27" t="str">
        <f>IFERROR(VLOOKUP(E33,'Relays - track &amp; field'!AE:AO,11,FALSE),"")</f>
        <v/>
      </c>
      <c r="W33" s="26" t="str">
        <f>IFERROR(VLOOKUP(E33,SGP!C:H,6,FALSE),"")</f>
        <v/>
      </c>
      <c r="X33" s="26" t="str">
        <f>IFERROR(VLOOKUP(E33,'Road Races'!CI:CS,11,FALSE),"")</f>
        <v/>
      </c>
      <c r="Y33" s="26" t="str">
        <f>IFERROR(VLOOKUP(E33,'Relays - track &amp; field'!AS:BC,11,FALSE),"")</f>
        <v/>
      </c>
      <c r="Z33" s="27" t="str">
        <f>IFERROR(VLOOKUP(E33,'Road Races'!CW:DG,11,FALSE),"")</f>
        <v/>
      </c>
      <c r="AA33" s="27" t="str">
        <f>IFERROR(VLOOKUP(Table!E71,'Club Champs'!D:H,4,FALSE),"")</f>
        <v/>
      </c>
      <c r="AB33" s="26" t="str">
        <f>IFERROR(VLOOKUP(E33,'Relays - track &amp; field'!AS:BC,11,FALSE),"")</f>
        <v/>
      </c>
      <c r="AC33" s="26" t="str">
        <f>IFERROR(VLOOKUP(E33,SGP!BE:BJ,6,FALSE),"")</f>
        <v/>
      </c>
      <c r="AD33" s="26" t="str">
        <f>IFERROR(VLOOKUP(E33,'Road Races'!DK:DU,11,FALSE),"")</f>
        <v/>
      </c>
      <c r="AE33" s="26" t="str">
        <f>IFERROR(VLOOKUP(E33,Marathon!C:M,11,FALSE),"")</f>
        <v/>
      </c>
      <c r="AF33" s="26"/>
      <c r="AG33" s="26"/>
      <c r="AH33" s="26"/>
      <c r="AI33" s="26"/>
      <c r="AJ33" s="25"/>
      <c r="AK33" s="25" t="str">
        <f t="shared" si="7"/>
        <v/>
      </c>
      <c r="AL33" s="25" t="str">
        <f t="shared" si="8"/>
        <v/>
      </c>
      <c r="AM33" s="25" t="str">
        <f t="shared" si="9"/>
        <v/>
      </c>
      <c r="AN33" s="25" t="str">
        <f t="shared" si="31"/>
        <v/>
      </c>
      <c r="AO33" s="25" t="str">
        <f t="shared" si="28"/>
        <v/>
      </c>
      <c r="AP33" s="25" t="str">
        <f t="shared" si="10"/>
        <v/>
      </c>
      <c r="AQ33" s="25" t="str">
        <f t="shared" si="11"/>
        <v/>
      </c>
      <c r="AR33" s="25" t="str">
        <f t="shared" si="12"/>
        <v/>
      </c>
      <c r="AS33" s="25">
        <f t="shared" si="29"/>
        <v>5</v>
      </c>
      <c r="AT33" s="25" t="str">
        <f t="shared" si="30"/>
        <v/>
      </c>
      <c r="AU33" s="25" t="str">
        <f t="shared" si="13"/>
        <v/>
      </c>
      <c r="AV33" s="25">
        <f t="shared" si="14"/>
        <v>44</v>
      </c>
      <c r="AW33" s="25" t="str">
        <f t="shared" si="15"/>
        <v/>
      </c>
      <c r="AX33" s="25" t="str">
        <f t="shared" si="16"/>
        <v/>
      </c>
      <c r="AY33" s="25" t="str">
        <f t="shared" si="17"/>
        <v/>
      </c>
      <c r="AZ33" s="25" t="str">
        <f t="shared" si="18"/>
        <v/>
      </c>
      <c r="BA33" s="25">
        <f t="shared" si="6"/>
        <v>44</v>
      </c>
      <c r="BB33" s="25">
        <f t="shared" si="19"/>
        <v>5</v>
      </c>
      <c r="BC33" s="25" t="str">
        <f t="shared" si="20"/>
        <v/>
      </c>
      <c r="BD33" s="25"/>
      <c r="BE33" s="25"/>
      <c r="BF33" s="25"/>
      <c r="BG33" s="25"/>
      <c r="BH33" s="25" t="str">
        <f t="shared" si="21"/>
        <v/>
      </c>
      <c r="BI33" s="25">
        <f t="shared" si="22"/>
        <v>50</v>
      </c>
      <c r="BJ33" s="25" t="str">
        <f t="shared" si="23"/>
        <v/>
      </c>
      <c r="BK33" s="25" t="str">
        <f t="shared" si="24"/>
        <v/>
      </c>
      <c r="BL33" s="25" t="str">
        <f t="shared" si="25"/>
        <v/>
      </c>
      <c r="BM33" s="25" t="str">
        <f t="shared" si="26"/>
        <v/>
      </c>
      <c r="BN33" s="25"/>
      <c r="BO33" s="25">
        <f t="shared" si="27"/>
        <v>50</v>
      </c>
      <c r="BP33" s="4"/>
    </row>
    <row r="34" spans="1:68" x14ac:dyDescent="0.25">
      <c r="A34" s="3"/>
      <c r="B34" s="25">
        <v>43</v>
      </c>
      <c r="C34" s="25">
        <f t="shared" si="0"/>
        <v>15</v>
      </c>
      <c r="D34" s="25">
        <v>28</v>
      </c>
      <c r="E34" s="51" t="s">
        <v>135</v>
      </c>
      <c r="F34" s="108">
        <f t="shared" si="1"/>
        <v>102</v>
      </c>
      <c r="G34" s="107">
        <f t="shared" si="2"/>
        <v>78</v>
      </c>
      <c r="H34" s="25" t="str">
        <f t="shared" si="3"/>
        <v/>
      </c>
      <c r="I34" s="25">
        <f t="shared" si="4"/>
        <v>20</v>
      </c>
      <c r="J34" s="110">
        <f t="shared" si="5"/>
        <v>4</v>
      </c>
      <c r="K34" s="109" t="str">
        <f>IFERROR(VLOOKUP(E34,'Road Races'!C:M,11,FALSE),"")</f>
        <v/>
      </c>
      <c r="L34" s="27" t="str">
        <f>IFERROR(VLOOKUP(E34,'Road Races'!Q:AA,11,FALSE),"")</f>
        <v/>
      </c>
      <c r="M34" s="27" t="str">
        <f>IFERROR(VLOOKUP(E34,SGP!AM:AU,6,FALSE),"")</f>
        <v/>
      </c>
      <c r="N34" s="26" t="str">
        <f>IFERROR(VLOOKUP(E34,'Road Races'!AE:AO,11,FALSE),"")</f>
        <v/>
      </c>
      <c r="O34" s="27">
        <f>IFERROR(VLOOKUP(E34,'Relays - track &amp; field'!C:F,4,FALSE),"")</f>
        <v>20</v>
      </c>
      <c r="P34" s="26" t="str">
        <f>IFERROR(VLOOKUP(E34,'Relays - track &amp; field'!J:T,11,FALSE),"")</f>
        <v/>
      </c>
      <c r="Q34" s="26" t="str">
        <f>IFERROR(VLOOKUP(E34,'Road Races'!AS:BC,11,FALSE),"")</f>
        <v/>
      </c>
      <c r="R34" s="26" t="str">
        <f>IFERROR(VLOOKUP(E34,'Road Races'!BG:BQ,11,FALSE),"")</f>
        <v/>
      </c>
      <c r="S34" s="26">
        <f>IFERROR(VLOOKUP(E34,SGP!U:Z,6,FALSE),"")</f>
        <v>37</v>
      </c>
      <c r="T34" s="26">
        <f>IFERROR(VLOOKUP(E34,'Relays - track &amp; field'!X:AB,4,FALSE),"")</f>
        <v>20</v>
      </c>
      <c r="U34" s="26" t="str">
        <f>IFERROR(VLOOKUP(E34,'Road Races'!BU:CE,11,FALSE),"")</f>
        <v/>
      </c>
      <c r="V34" s="27" t="str">
        <f>IFERROR(VLOOKUP(E34,'Relays - track &amp; field'!AE:AO,11,FALSE),"")</f>
        <v/>
      </c>
      <c r="W34" s="26">
        <f>IFERROR(VLOOKUP(E34,SGP!C:H,6,FALSE),"")</f>
        <v>41</v>
      </c>
      <c r="X34" s="26" t="str">
        <f>IFERROR(VLOOKUP(E34,'Road Races'!CI:CS,11,FALSE),"")</f>
        <v/>
      </c>
      <c r="Y34" s="26" t="str">
        <f>IFERROR(VLOOKUP(E34,'Relays - track &amp; field'!AS:BC,11,FALSE),"")</f>
        <v/>
      </c>
      <c r="Z34" s="27" t="str">
        <f>IFERROR(VLOOKUP(E34,'Road Races'!CW:DG,11,FALSE),"")</f>
        <v/>
      </c>
      <c r="AA34" s="27" t="str">
        <f>IFERROR(VLOOKUP(Table!E80,'Club Champs'!D:H,4,FALSE),"")</f>
        <v/>
      </c>
      <c r="AB34" s="26" t="str">
        <f>IFERROR(VLOOKUP(E34,'Relays - track &amp; field'!AS:BC,11,FALSE),"")</f>
        <v/>
      </c>
      <c r="AC34" s="26" t="str">
        <f>IFERROR(VLOOKUP(E34,SGP!BE:BJ,6,FALSE),"")</f>
        <v/>
      </c>
      <c r="AD34" s="26" t="str">
        <f>IFERROR(VLOOKUP(E34,'Road Races'!DK:DU,11,FALSE),"")</f>
        <v/>
      </c>
      <c r="AE34" s="26" t="str">
        <f>IFERROR(VLOOKUP(E34,Marathon!C:M,11,FALSE),"")</f>
        <v/>
      </c>
      <c r="AF34" s="26"/>
      <c r="AG34" s="26"/>
      <c r="AH34" s="26"/>
      <c r="AI34" s="26"/>
      <c r="AJ34" s="25"/>
      <c r="AK34" s="25" t="str">
        <f t="shared" si="7"/>
        <v/>
      </c>
      <c r="AL34" s="25">
        <f t="shared" si="8"/>
        <v>37</v>
      </c>
      <c r="AM34" s="25">
        <f t="shared" si="9"/>
        <v>41</v>
      </c>
      <c r="AN34" s="25" t="str">
        <f t="shared" si="31"/>
        <v/>
      </c>
      <c r="AO34" s="25">
        <f t="shared" si="28"/>
        <v>41</v>
      </c>
      <c r="AP34" s="25">
        <f t="shared" si="10"/>
        <v>37</v>
      </c>
      <c r="AQ34" s="25" t="str">
        <f t="shared" si="11"/>
        <v/>
      </c>
      <c r="AR34" s="25" t="str">
        <f t="shared" si="12"/>
        <v/>
      </c>
      <c r="AS34" s="25" t="str">
        <f t="shared" si="29"/>
        <v/>
      </c>
      <c r="AT34" s="25" t="str">
        <f t="shared" si="30"/>
        <v/>
      </c>
      <c r="AU34" s="25" t="str">
        <f t="shared" si="13"/>
        <v/>
      </c>
      <c r="AV34" s="25" t="str">
        <f t="shared" si="14"/>
        <v/>
      </c>
      <c r="AW34" s="25" t="str">
        <f t="shared" si="15"/>
        <v/>
      </c>
      <c r="AX34" s="25" t="str">
        <f t="shared" si="16"/>
        <v/>
      </c>
      <c r="AY34" s="25" t="str">
        <f t="shared" si="17"/>
        <v/>
      </c>
      <c r="AZ34" s="25" t="str">
        <f t="shared" si="18"/>
        <v/>
      </c>
      <c r="BA34" s="25" t="str">
        <f t="shared" si="6"/>
        <v/>
      </c>
      <c r="BB34" s="25" t="str">
        <f t="shared" si="19"/>
        <v/>
      </c>
      <c r="BC34" s="25" t="str">
        <f t="shared" si="20"/>
        <v/>
      </c>
      <c r="BD34" s="25"/>
      <c r="BE34" s="25"/>
      <c r="BF34" s="25"/>
      <c r="BG34" s="25"/>
      <c r="BH34" s="25">
        <f t="shared" si="21"/>
        <v>20</v>
      </c>
      <c r="BI34" s="25" t="str">
        <f t="shared" si="22"/>
        <v/>
      </c>
      <c r="BJ34" s="25">
        <f t="shared" si="23"/>
        <v>20</v>
      </c>
      <c r="BK34" s="25" t="str">
        <f t="shared" si="24"/>
        <v/>
      </c>
      <c r="BL34" s="25" t="str">
        <f t="shared" si="25"/>
        <v/>
      </c>
      <c r="BM34" s="25" t="str">
        <f t="shared" si="26"/>
        <v/>
      </c>
      <c r="BN34" s="25"/>
      <c r="BO34" s="25">
        <f t="shared" si="27"/>
        <v>20</v>
      </c>
      <c r="BP34" s="4"/>
    </row>
    <row r="35" spans="1:68" x14ac:dyDescent="0.25">
      <c r="A35" s="3"/>
      <c r="B35" s="25">
        <v>22</v>
      </c>
      <c r="C35" s="25">
        <f t="shared" si="0"/>
        <v>-7</v>
      </c>
      <c r="D35" s="25">
        <v>29</v>
      </c>
      <c r="E35" s="51" t="s">
        <v>249</v>
      </c>
      <c r="F35" s="108">
        <f t="shared" si="1"/>
        <v>99</v>
      </c>
      <c r="G35" s="107">
        <f t="shared" si="2"/>
        <v>96</v>
      </c>
      <c r="H35" s="25" t="str">
        <f t="shared" si="3"/>
        <v/>
      </c>
      <c r="I35" s="25" t="str">
        <f t="shared" si="4"/>
        <v/>
      </c>
      <c r="J35" s="110">
        <f t="shared" si="5"/>
        <v>3</v>
      </c>
      <c r="K35" s="109" t="str">
        <f>IFERROR(VLOOKUP(E35,'Road Races'!C:M,11,FALSE),"")</f>
        <v/>
      </c>
      <c r="L35" s="27" t="str">
        <f>IFERROR(VLOOKUP(E35,'Road Races'!Q:AA,11,FALSE),"")</f>
        <v/>
      </c>
      <c r="M35" s="27">
        <f>IFERROR(VLOOKUP(E35,SGP!AM:AU,6,FALSE),"")</f>
        <v>48</v>
      </c>
      <c r="N35" s="26" t="str">
        <f>IFERROR(VLOOKUP(E35,'Road Races'!AE:AO,11,FALSE),"")</f>
        <v/>
      </c>
      <c r="O35" s="27" t="str">
        <f>IFERROR(VLOOKUP(E35,'Relays - track &amp; field'!C:F,4,FALSE),"")</f>
        <v/>
      </c>
      <c r="P35" s="26" t="str">
        <f>IFERROR(VLOOKUP(E35,'Relays - track &amp; field'!J:T,11,FALSE),"")</f>
        <v/>
      </c>
      <c r="Q35" s="26" t="str">
        <f>IFERROR(VLOOKUP(E35,'Road Races'!AS:BC,11,FALSE),"")</f>
        <v/>
      </c>
      <c r="R35" s="26" t="str">
        <f>IFERROR(VLOOKUP(E35,'Road Races'!BG:BQ,11,FALSE),"")</f>
        <v/>
      </c>
      <c r="S35" s="26">
        <f>IFERROR(VLOOKUP(E35,SGP!U:Z,6,FALSE),"")</f>
        <v>48</v>
      </c>
      <c r="T35" s="26" t="str">
        <f>IFERROR(VLOOKUP(E35,'Relays - track &amp; field'!X:AB,4,FALSE),"")</f>
        <v/>
      </c>
      <c r="U35" s="26" t="str">
        <f>IFERROR(VLOOKUP(E35,'Road Races'!BU:CE,11,FALSE),"")</f>
        <v/>
      </c>
      <c r="V35" s="27" t="str">
        <f>IFERROR(VLOOKUP(E35,'Relays - track &amp; field'!AE:AO,11,FALSE),"")</f>
        <v/>
      </c>
      <c r="W35" s="26">
        <f>IFERROR(VLOOKUP(E35,SGP!C:H,6,FALSE),"")</f>
        <v>26</v>
      </c>
      <c r="X35" s="26" t="str">
        <f>IFERROR(VLOOKUP(E35,'Road Races'!CI:CS,11,FALSE),"")</f>
        <v/>
      </c>
      <c r="Y35" s="26" t="str">
        <f>IFERROR(VLOOKUP(E35,'Relays - track &amp; field'!AS:BC,11,FALSE),"")</f>
        <v/>
      </c>
      <c r="Z35" s="27" t="str">
        <f>IFERROR(VLOOKUP(E35,'Road Races'!CW:DG,11,FALSE),"")</f>
        <v/>
      </c>
      <c r="AA35" s="27" t="str">
        <f>IFERROR(VLOOKUP(Table!E9,'Club Champs'!D:H,4,FALSE),"")</f>
        <v/>
      </c>
      <c r="AB35" s="26" t="str">
        <f>IFERROR(VLOOKUP(E35,'Relays - track &amp; field'!AS:BC,11,FALSE),"")</f>
        <v/>
      </c>
      <c r="AC35" s="26" t="str">
        <f>IFERROR(VLOOKUP(E35,SGP!BE:BJ,6,FALSE),"")</f>
        <v/>
      </c>
      <c r="AD35" s="26" t="str">
        <f>IFERROR(VLOOKUP(E35,'Road Races'!DK:DU,11,FALSE),"")</f>
        <v/>
      </c>
      <c r="AE35" s="26" t="str">
        <f>IFERROR(VLOOKUP(E35,Marathon!C:M,11,FALSE),"")</f>
        <v/>
      </c>
      <c r="AF35" s="26"/>
      <c r="AG35" s="26"/>
      <c r="AH35" s="26"/>
      <c r="AI35" s="26"/>
      <c r="AJ35" s="25"/>
      <c r="AK35" s="25">
        <f t="shared" si="7"/>
        <v>48</v>
      </c>
      <c r="AL35" s="25">
        <f t="shared" si="8"/>
        <v>48</v>
      </c>
      <c r="AM35" s="25">
        <f t="shared" si="9"/>
        <v>26</v>
      </c>
      <c r="AN35" s="25" t="str">
        <f t="shared" si="31"/>
        <v/>
      </c>
      <c r="AO35" s="25">
        <f t="shared" si="28"/>
        <v>48</v>
      </c>
      <c r="AP35" s="25">
        <f t="shared" si="10"/>
        <v>48</v>
      </c>
      <c r="AQ35" s="25" t="str">
        <f t="shared" si="11"/>
        <v/>
      </c>
      <c r="AR35" s="25" t="str">
        <f t="shared" si="12"/>
        <v/>
      </c>
      <c r="AS35" s="25" t="str">
        <f t="shared" si="29"/>
        <v/>
      </c>
      <c r="AT35" s="25" t="str">
        <f t="shared" si="30"/>
        <v/>
      </c>
      <c r="AU35" s="25" t="str">
        <f t="shared" si="13"/>
        <v/>
      </c>
      <c r="AV35" s="25" t="str">
        <f t="shared" si="14"/>
        <v/>
      </c>
      <c r="AW35" s="25" t="str">
        <f t="shared" si="15"/>
        <v/>
      </c>
      <c r="AX35" s="25" t="str">
        <f t="shared" si="16"/>
        <v/>
      </c>
      <c r="AY35" s="25" t="str">
        <f t="shared" si="17"/>
        <v/>
      </c>
      <c r="AZ35" s="25" t="str">
        <f t="shared" si="18"/>
        <v/>
      </c>
      <c r="BA35" s="25" t="str">
        <f t="shared" si="6"/>
        <v/>
      </c>
      <c r="BB35" s="25" t="str">
        <f t="shared" si="19"/>
        <v/>
      </c>
      <c r="BC35" s="25" t="str">
        <f t="shared" si="20"/>
        <v/>
      </c>
      <c r="BD35" s="25"/>
      <c r="BE35" s="25"/>
      <c r="BF35" s="25"/>
      <c r="BG35" s="25"/>
      <c r="BH35" s="25" t="str">
        <f t="shared" si="21"/>
        <v/>
      </c>
      <c r="BI35" s="25" t="str">
        <f t="shared" si="22"/>
        <v/>
      </c>
      <c r="BJ35" s="25" t="str">
        <f t="shared" si="23"/>
        <v/>
      </c>
      <c r="BK35" s="25" t="str">
        <f t="shared" si="24"/>
        <v/>
      </c>
      <c r="BL35" s="25" t="str">
        <f t="shared" si="25"/>
        <v/>
      </c>
      <c r="BM35" s="25" t="str">
        <f t="shared" si="26"/>
        <v/>
      </c>
      <c r="BN35" s="25"/>
      <c r="BO35" s="25" t="str">
        <f t="shared" si="27"/>
        <v/>
      </c>
      <c r="BP35" s="4"/>
    </row>
    <row r="36" spans="1:68" x14ac:dyDescent="0.25">
      <c r="A36" s="3"/>
      <c r="B36" s="25">
        <v>24</v>
      </c>
      <c r="C36" s="25">
        <f t="shared" si="0"/>
        <v>-6</v>
      </c>
      <c r="D36" s="25">
        <v>30</v>
      </c>
      <c r="E36" s="51" t="s">
        <v>24</v>
      </c>
      <c r="F36" s="108">
        <f t="shared" si="1"/>
        <v>96</v>
      </c>
      <c r="G36" s="107">
        <f t="shared" si="2"/>
        <v>42</v>
      </c>
      <c r="H36" s="25" t="str">
        <f t="shared" si="3"/>
        <v/>
      </c>
      <c r="I36" s="25">
        <f t="shared" si="4"/>
        <v>49</v>
      </c>
      <c r="J36" s="110">
        <f t="shared" si="5"/>
        <v>5</v>
      </c>
      <c r="K36" s="109" t="str">
        <f>IFERROR(VLOOKUP(E36,'Road Races'!C:M,11,FALSE),"")</f>
        <v/>
      </c>
      <c r="L36" s="27" t="str">
        <f>IFERROR(VLOOKUP(E36,'Road Races'!Q:AA,11,FALSE),"")</f>
        <v/>
      </c>
      <c r="M36" s="27">
        <f>IFERROR(VLOOKUP(E36,SGP!AM:AU,6,FALSE),"")</f>
        <v>20</v>
      </c>
      <c r="N36" s="26" t="str">
        <f>IFERROR(VLOOKUP(E36,'Road Races'!AE:AO,11,FALSE),"")</f>
        <v/>
      </c>
      <c r="O36" s="27">
        <f>IFERROR(VLOOKUP(E36,'Relays - track &amp; field'!C:F,4,FALSE),"")</f>
        <v>20</v>
      </c>
      <c r="P36" s="26">
        <f>IFERROR(VLOOKUP(E36,'Relays - track &amp; field'!J:T,11,FALSE),"")</f>
        <v>49</v>
      </c>
      <c r="Q36" s="26" t="str">
        <f>IFERROR(VLOOKUP(E36,'Road Races'!AS:BC,11,FALSE),"")</f>
        <v/>
      </c>
      <c r="R36" s="26" t="str">
        <f>IFERROR(VLOOKUP(E36,'Road Races'!BG:BQ,11,FALSE),"")</f>
        <v/>
      </c>
      <c r="S36" s="26">
        <f>IFERROR(VLOOKUP(E36,SGP!U:Z,6,FALSE),"")</f>
        <v>22</v>
      </c>
      <c r="T36" s="26">
        <f>IFERROR(VLOOKUP(E36,'Relays - track &amp; field'!X:AB,4,FALSE),"")</f>
        <v>20</v>
      </c>
      <c r="U36" s="26" t="str">
        <f>IFERROR(VLOOKUP(E36,'Road Races'!BU:CE,11,FALSE),"")</f>
        <v/>
      </c>
      <c r="V36" s="27" t="str">
        <f>IFERROR(VLOOKUP(E36,'Relays - track &amp; field'!AE:AO,11,FALSE),"")</f>
        <v/>
      </c>
      <c r="W36" s="26" t="str">
        <f>IFERROR(VLOOKUP(E36,SGP!C:H,6,FALSE),"")</f>
        <v/>
      </c>
      <c r="X36" s="26" t="str">
        <f>IFERROR(VLOOKUP(E36,'Road Races'!CI:CS,11,FALSE),"")</f>
        <v/>
      </c>
      <c r="Y36" s="26" t="str">
        <f>IFERROR(VLOOKUP(E36,'Relays - track &amp; field'!AS:BC,11,FALSE),"")</f>
        <v/>
      </c>
      <c r="Z36" s="27" t="str">
        <f>IFERROR(VLOOKUP(E36,'Road Races'!CW:DG,11,FALSE),"")</f>
        <v/>
      </c>
      <c r="AA36" s="27" t="str">
        <f>IFERROR(VLOOKUP(Table!E40,'Club Champs'!D:H,4,FALSE),"")</f>
        <v/>
      </c>
      <c r="AB36" s="26" t="str">
        <f>IFERROR(VLOOKUP(E36,'Relays - track &amp; field'!AS:BC,11,FALSE),"")</f>
        <v/>
      </c>
      <c r="AC36" s="26" t="str">
        <f>IFERROR(VLOOKUP(E36,SGP!BE:BJ,6,FALSE),"")</f>
        <v/>
      </c>
      <c r="AD36" s="26" t="str">
        <f>IFERROR(VLOOKUP(E36,'Road Races'!DK:DU,11,FALSE),"")</f>
        <v/>
      </c>
      <c r="AE36" s="26" t="str">
        <f>IFERROR(VLOOKUP(E36,Marathon!C:M,11,FALSE),"")</f>
        <v/>
      </c>
      <c r="AF36" s="26"/>
      <c r="AG36" s="26"/>
      <c r="AH36" s="26"/>
      <c r="AI36" s="26"/>
      <c r="AJ36" s="25"/>
      <c r="AK36" s="25">
        <f t="shared" si="7"/>
        <v>20</v>
      </c>
      <c r="AL36" s="25">
        <f t="shared" si="8"/>
        <v>22</v>
      </c>
      <c r="AM36" s="25" t="str">
        <f t="shared" si="9"/>
        <v/>
      </c>
      <c r="AN36" s="25" t="str">
        <f t="shared" si="31"/>
        <v/>
      </c>
      <c r="AO36" s="25">
        <f t="shared" si="28"/>
        <v>22</v>
      </c>
      <c r="AP36" s="25">
        <f t="shared" si="10"/>
        <v>20</v>
      </c>
      <c r="AQ36" s="25" t="str">
        <f t="shared" si="11"/>
        <v/>
      </c>
      <c r="AR36" s="25" t="str">
        <f t="shared" si="12"/>
        <v/>
      </c>
      <c r="AS36" s="25" t="str">
        <f t="shared" si="29"/>
        <v/>
      </c>
      <c r="AT36" s="25" t="str">
        <f t="shared" si="30"/>
        <v/>
      </c>
      <c r="AU36" s="25" t="str">
        <f t="shared" si="13"/>
        <v/>
      </c>
      <c r="AV36" s="25" t="str">
        <f t="shared" si="14"/>
        <v/>
      </c>
      <c r="AW36" s="25" t="str">
        <f t="shared" si="15"/>
        <v/>
      </c>
      <c r="AX36" s="25" t="str">
        <f t="shared" si="16"/>
        <v/>
      </c>
      <c r="AY36" s="25" t="str">
        <f t="shared" si="17"/>
        <v/>
      </c>
      <c r="AZ36" s="25" t="str">
        <f t="shared" si="18"/>
        <v/>
      </c>
      <c r="BA36" s="25" t="str">
        <f t="shared" si="6"/>
        <v/>
      </c>
      <c r="BB36" s="25" t="str">
        <f t="shared" si="19"/>
        <v/>
      </c>
      <c r="BC36" s="25" t="str">
        <f t="shared" si="20"/>
        <v/>
      </c>
      <c r="BD36" s="25"/>
      <c r="BE36" s="25"/>
      <c r="BF36" s="25"/>
      <c r="BG36" s="25"/>
      <c r="BH36" s="25">
        <f t="shared" si="21"/>
        <v>20</v>
      </c>
      <c r="BI36" s="25">
        <f t="shared" si="22"/>
        <v>49</v>
      </c>
      <c r="BJ36" s="25">
        <f t="shared" si="23"/>
        <v>20</v>
      </c>
      <c r="BK36" s="25" t="str">
        <f t="shared" si="24"/>
        <v/>
      </c>
      <c r="BL36" s="25" t="str">
        <f t="shared" si="25"/>
        <v/>
      </c>
      <c r="BM36" s="25" t="str">
        <f t="shared" si="26"/>
        <v/>
      </c>
      <c r="BN36" s="25"/>
      <c r="BO36" s="25">
        <f t="shared" si="27"/>
        <v>49</v>
      </c>
      <c r="BP36" s="4"/>
    </row>
    <row r="37" spans="1:68" x14ac:dyDescent="0.25">
      <c r="A37" s="3"/>
      <c r="B37" s="25">
        <v>25</v>
      </c>
      <c r="C37" s="25">
        <f t="shared" si="0"/>
        <v>-6</v>
      </c>
      <c r="D37" s="25">
        <v>31</v>
      </c>
      <c r="E37" s="51" t="s">
        <v>253</v>
      </c>
      <c r="F37" s="108">
        <f t="shared" si="1"/>
        <v>94</v>
      </c>
      <c r="G37" s="107">
        <f t="shared" si="2"/>
        <v>91</v>
      </c>
      <c r="H37" s="25" t="str">
        <f t="shared" si="3"/>
        <v/>
      </c>
      <c r="I37" s="25" t="str">
        <f t="shared" si="4"/>
        <v/>
      </c>
      <c r="J37" s="110">
        <f t="shared" si="5"/>
        <v>3</v>
      </c>
      <c r="K37" s="109" t="str">
        <f>IFERROR(VLOOKUP(E37,'Road Races'!C:M,11,FALSE),"")</f>
        <v/>
      </c>
      <c r="L37" s="27" t="str">
        <f>IFERROR(VLOOKUP(E37,'Road Races'!Q:AA,11,FALSE),"")</f>
        <v/>
      </c>
      <c r="M37" s="27">
        <f>IFERROR(VLOOKUP(E37,SGP!AM:AU,6,FALSE),"")</f>
        <v>42</v>
      </c>
      <c r="N37" s="26" t="str">
        <f>IFERROR(VLOOKUP(E37,'Road Races'!AE:AO,11,FALSE),"")</f>
        <v/>
      </c>
      <c r="O37" s="27" t="str">
        <f>IFERROR(VLOOKUP(E37,'Relays - track &amp; field'!C:F,4,FALSE),"")</f>
        <v/>
      </c>
      <c r="P37" s="26" t="str">
        <f>IFERROR(VLOOKUP(E37,'Relays - track &amp; field'!J:T,11,FALSE),"")</f>
        <v/>
      </c>
      <c r="Q37" s="26" t="str">
        <f>IFERROR(VLOOKUP(E37,'Road Races'!AS:BC,11,FALSE),"")</f>
        <v/>
      </c>
      <c r="R37" s="26" t="str">
        <f>IFERROR(VLOOKUP(E37,'Road Races'!BG:BQ,11,FALSE),"")</f>
        <v/>
      </c>
      <c r="S37" s="26">
        <f>IFERROR(VLOOKUP(E37,SGP!U:Z,6,FALSE),"")</f>
        <v>49</v>
      </c>
      <c r="T37" s="26" t="str">
        <f>IFERROR(VLOOKUP(E37,'Relays - track &amp; field'!X:AB,4,FALSE),"")</f>
        <v/>
      </c>
      <c r="U37" s="26" t="str">
        <f>IFERROR(VLOOKUP(E37,'Road Races'!BU:CE,11,FALSE),"")</f>
        <v/>
      </c>
      <c r="V37" s="27" t="str">
        <f>IFERROR(VLOOKUP(E37,'Relays - track &amp; field'!AE:AO,11,FALSE),"")</f>
        <v/>
      </c>
      <c r="W37" s="26">
        <f>IFERROR(VLOOKUP(E37,SGP!C:H,6,FALSE),"")</f>
        <v>32</v>
      </c>
      <c r="X37" s="26" t="str">
        <f>IFERROR(VLOOKUP(E37,'Road Races'!CI:CS,11,FALSE),"")</f>
        <v/>
      </c>
      <c r="Y37" s="26" t="str">
        <f>IFERROR(VLOOKUP(E37,'Relays - track &amp; field'!AS:BC,11,FALSE),"")</f>
        <v/>
      </c>
      <c r="Z37" s="27" t="str">
        <f>IFERROR(VLOOKUP(E37,'Road Races'!CW:DG,11,FALSE),"")</f>
        <v/>
      </c>
      <c r="AA37" s="27" t="str">
        <f>IFERROR(VLOOKUP(Table!E15,'Club Champs'!D:H,4,FALSE),"")</f>
        <v/>
      </c>
      <c r="AB37" s="26" t="str">
        <f>IFERROR(VLOOKUP(E37,'Relays - track &amp; field'!AS:BC,11,FALSE),"")</f>
        <v/>
      </c>
      <c r="AC37" s="26" t="str">
        <f>IFERROR(VLOOKUP(E37,SGP!BE:BJ,6,FALSE),"")</f>
        <v/>
      </c>
      <c r="AD37" s="26" t="str">
        <f>IFERROR(VLOOKUP(E37,'Road Races'!DK:DU,11,FALSE),"")</f>
        <v/>
      </c>
      <c r="AE37" s="26" t="str">
        <f>IFERROR(VLOOKUP(E37,Marathon!C:M,11,FALSE),"")</f>
        <v/>
      </c>
      <c r="AF37" s="26"/>
      <c r="AG37" s="26"/>
      <c r="AH37" s="26"/>
      <c r="AI37" s="26"/>
      <c r="AJ37" s="25"/>
      <c r="AK37" s="25">
        <f t="shared" si="7"/>
        <v>42</v>
      </c>
      <c r="AL37" s="25">
        <f t="shared" si="8"/>
        <v>49</v>
      </c>
      <c r="AM37" s="25">
        <f t="shared" si="9"/>
        <v>32</v>
      </c>
      <c r="AN37" s="25" t="str">
        <f t="shared" si="31"/>
        <v/>
      </c>
      <c r="AO37" s="25">
        <f t="shared" si="28"/>
        <v>49</v>
      </c>
      <c r="AP37" s="25">
        <f t="shared" si="10"/>
        <v>42</v>
      </c>
      <c r="AQ37" s="25" t="str">
        <f t="shared" si="11"/>
        <v/>
      </c>
      <c r="AR37" s="25" t="str">
        <f t="shared" si="12"/>
        <v/>
      </c>
      <c r="AS37" s="25" t="str">
        <f t="shared" si="29"/>
        <v/>
      </c>
      <c r="AT37" s="25" t="str">
        <f t="shared" si="30"/>
        <v/>
      </c>
      <c r="AU37" s="25" t="str">
        <f t="shared" si="13"/>
        <v/>
      </c>
      <c r="AV37" s="25" t="str">
        <f t="shared" si="14"/>
        <v/>
      </c>
      <c r="AW37" s="25" t="str">
        <f t="shared" si="15"/>
        <v/>
      </c>
      <c r="AX37" s="25" t="str">
        <f t="shared" si="16"/>
        <v/>
      </c>
      <c r="AY37" s="25" t="str">
        <f t="shared" si="17"/>
        <v/>
      </c>
      <c r="AZ37" s="25" t="str">
        <f t="shared" si="18"/>
        <v/>
      </c>
      <c r="BA37" s="25" t="str">
        <f t="shared" si="6"/>
        <v/>
      </c>
      <c r="BB37" s="25" t="str">
        <f t="shared" si="19"/>
        <v/>
      </c>
      <c r="BC37" s="25" t="str">
        <f t="shared" si="20"/>
        <v/>
      </c>
      <c r="BD37" s="25"/>
      <c r="BE37" s="25"/>
      <c r="BF37" s="25"/>
      <c r="BG37" s="25"/>
      <c r="BH37" s="25" t="str">
        <f t="shared" si="21"/>
        <v/>
      </c>
      <c r="BI37" s="25" t="str">
        <f t="shared" si="22"/>
        <v/>
      </c>
      <c r="BJ37" s="25" t="str">
        <f t="shared" si="23"/>
        <v/>
      </c>
      <c r="BK37" s="25" t="str">
        <f t="shared" si="24"/>
        <v/>
      </c>
      <c r="BL37" s="25" t="str">
        <f t="shared" si="25"/>
        <v/>
      </c>
      <c r="BM37" s="25" t="str">
        <f t="shared" si="26"/>
        <v/>
      </c>
      <c r="BN37" s="25"/>
      <c r="BO37" s="25" t="str">
        <f t="shared" si="27"/>
        <v/>
      </c>
      <c r="BP37" s="4"/>
    </row>
    <row r="38" spans="1:68" x14ac:dyDescent="0.25">
      <c r="A38" s="3"/>
      <c r="B38" s="25">
        <v>34</v>
      </c>
      <c r="C38" s="25">
        <f t="shared" si="0"/>
        <v>2</v>
      </c>
      <c r="D38" s="25">
        <v>32</v>
      </c>
      <c r="E38" s="51" t="s">
        <v>77</v>
      </c>
      <c r="F38" s="108">
        <f t="shared" si="1"/>
        <v>94</v>
      </c>
      <c r="G38" s="107">
        <f t="shared" si="2"/>
        <v>70</v>
      </c>
      <c r="H38" s="25" t="str">
        <f t="shared" si="3"/>
        <v/>
      </c>
      <c r="I38" s="25">
        <f t="shared" si="4"/>
        <v>20</v>
      </c>
      <c r="J38" s="110">
        <f t="shared" si="5"/>
        <v>4</v>
      </c>
      <c r="K38" s="109" t="str">
        <f>IFERROR(VLOOKUP(E38,'Road Races'!C:M,11,FALSE),"")</f>
        <v/>
      </c>
      <c r="L38" s="27" t="str">
        <f>IFERROR(VLOOKUP(E38,'Road Races'!Q:AA,11,FALSE),"")</f>
        <v/>
      </c>
      <c r="M38" s="27">
        <f>IFERROR(VLOOKUP(E38,SGP!AM:AU,6,FALSE),"")</f>
        <v>24</v>
      </c>
      <c r="N38" s="26" t="str">
        <f>IFERROR(VLOOKUP(E38,'Road Races'!AE:AO,11,FALSE),"")</f>
        <v/>
      </c>
      <c r="O38" s="27">
        <f>IFERROR(VLOOKUP(E38,'Relays - track &amp; field'!C:F,4,FALSE),"")</f>
        <v>20</v>
      </c>
      <c r="P38" s="26" t="str">
        <f>IFERROR(VLOOKUP(E38,'Relays - track &amp; field'!J:T,11,FALSE),"")</f>
        <v/>
      </c>
      <c r="Q38" s="26" t="str">
        <f>IFERROR(VLOOKUP(E38,'Road Races'!AS:BC,11,FALSE),"")</f>
        <v/>
      </c>
      <c r="R38" s="26" t="str">
        <f>IFERROR(VLOOKUP(E38,'Road Races'!BG:BQ,11,FALSE),"")</f>
        <v/>
      </c>
      <c r="S38" s="26">
        <f>IFERROR(VLOOKUP(E38,SGP!U:Z,6,FALSE),"")</f>
        <v>21</v>
      </c>
      <c r="T38" s="26" t="str">
        <f>IFERROR(VLOOKUP(E38,'Relays - track &amp; field'!X:AB,4,FALSE),"")</f>
        <v/>
      </c>
      <c r="U38" s="26" t="str">
        <f>IFERROR(VLOOKUP(E38,'Road Races'!BU:CE,11,FALSE),"")</f>
        <v/>
      </c>
      <c r="V38" s="27" t="str">
        <f>IFERROR(VLOOKUP(E38,'Relays - track &amp; field'!AE:AO,11,FALSE),"")</f>
        <v/>
      </c>
      <c r="W38" s="26">
        <f>IFERROR(VLOOKUP(E38,SGP!C:H,6,FALSE),"")</f>
        <v>46</v>
      </c>
      <c r="X38" s="26" t="str">
        <f>IFERROR(VLOOKUP(E38,'Road Races'!CI:CS,11,FALSE),"")</f>
        <v/>
      </c>
      <c r="Y38" s="26" t="str">
        <f>IFERROR(VLOOKUP(E38,'Relays - track &amp; field'!AS:BC,11,FALSE),"")</f>
        <v/>
      </c>
      <c r="Z38" s="27" t="str">
        <f>IFERROR(VLOOKUP(E38,'Road Races'!CW:DG,11,FALSE),"")</f>
        <v/>
      </c>
      <c r="AA38" s="27" t="str">
        <f>IFERROR(VLOOKUP(Table!E33,'Club Champs'!D:H,4,FALSE),"")</f>
        <v/>
      </c>
      <c r="AB38" s="26" t="str">
        <f>IFERROR(VLOOKUP(E38,'Relays - track &amp; field'!AS:BC,11,FALSE),"")</f>
        <v/>
      </c>
      <c r="AC38" s="26" t="str">
        <f>IFERROR(VLOOKUP(E38,SGP!BE:BJ,6,FALSE),"")</f>
        <v/>
      </c>
      <c r="AD38" s="26" t="str">
        <f>IFERROR(VLOOKUP(E38,'Road Races'!DK:DU,11,FALSE),"")</f>
        <v/>
      </c>
      <c r="AE38" s="26" t="str">
        <f>IFERROR(VLOOKUP(E38,Marathon!C:M,11,FALSE),"")</f>
        <v/>
      </c>
      <c r="AF38" s="26"/>
      <c r="AG38" s="26"/>
      <c r="AH38" s="26"/>
      <c r="AI38" s="26"/>
      <c r="AJ38" s="25"/>
      <c r="AK38" s="25">
        <f t="shared" si="7"/>
        <v>24</v>
      </c>
      <c r="AL38" s="25">
        <f t="shared" si="8"/>
        <v>21</v>
      </c>
      <c r="AM38" s="25">
        <f t="shared" si="9"/>
        <v>46</v>
      </c>
      <c r="AN38" s="25" t="str">
        <f t="shared" si="31"/>
        <v/>
      </c>
      <c r="AO38" s="25">
        <f t="shared" si="28"/>
        <v>46</v>
      </c>
      <c r="AP38" s="25">
        <f t="shared" si="10"/>
        <v>24</v>
      </c>
      <c r="AQ38" s="25" t="str">
        <f t="shared" si="11"/>
        <v/>
      </c>
      <c r="AR38" s="25" t="str">
        <f t="shared" si="12"/>
        <v/>
      </c>
      <c r="AS38" s="25" t="str">
        <f t="shared" si="29"/>
        <v/>
      </c>
      <c r="AT38" s="25" t="str">
        <f t="shared" si="30"/>
        <v/>
      </c>
      <c r="AU38" s="25" t="str">
        <f t="shared" si="13"/>
        <v/>
      </c>
      <c r="AV38" s="25" t="str">
        <f t="shared" si="14"/>
        <v/>
      </c>
      <c r="AW38" s="25" t="str">
        <f t="shared" si="15"/>
        <v/>
      </c>
      <c r="AX38" s="25" t="str">
        <f t="shared" si="16"/>
        <v/>
      </c>
      <c r="AY38" s="25" t="str">
        <f t="shared" si="17"/>
        <v/>
      </c>
      <c r="AZ38" s="25" t="str">
        <f t="shared" si="18"/>
        <v/>
      </c>
      <c r="BA38" s="25" t="str">
        <f t="shared" si="6"/>
        <v/>
      </c>
      <c r="BB38" s="25" t="str">
        <f t="shared" si="19"/>
        <v/>
      </c>
      <c r="BC38" s="25" t="str">
        <f t="shared" si="20"/>
        <v/>
      </c>
      <c r="BD38" s="25"/>
      <c r="BE38" s="25"/>
      <c r="BF38" s="25"/>
      <c r="BG38" s="25"/>
      <c r="BH38" s="25">
        <f t="shared" si="21"/>
        <v>20</v>
      </c>
      <c r="BI38" s="25" t="str">
        <f t="shared" si="22"/>
        <v/>
      </c>
      <c r="BJ38" s="25" t="str">
        <f t="shared" si="23"/>
        <v/>
      </c>
      <c r="BK38" s="25" t="str">
        <f t="shared" si="24"/>
        <v/>
      </c>
      <c r="BL38" s="25" t="str">
        <f t="shared" si="25"/>
        <v/>
      </c>
      <c r="BM38" s="25" t="str">
        <f t="shared" si="26"/>
        <v/>
      </c>
      <c r="BN38" s="25"/>
      <c r="BO38" s="25">
        <f t="shared" si="27"/>
        <v>20</v>
      </c>
      <c r="BP38" s="4"/>
    </row>
    <row r="39" spans="1:68" x14ac:dyDescent="0.25">
      <c r="A39" s="3"/>
      <c r="B39" s="25">
        <v>28</v>
      </c>
      <c r="C39" s="25">
        <f t="shared" ref="C39:C70" si="32">B39-D39</f>
        <v>-5</v>
      </c>
      <c r="D39" s="25">
        <v>33</v>
      </c>
      <c r="E39" s="51" t="s">
        <v>38</v>
      </c>
      <c r="F39" s="108">
        <f t="shared" ref="F39:F70" si="33">SUM(G39:I39)+J39+IF(AA39="",0,AA39)</f>
        <v>90</v>
      </c>
      <c r="G39" s="107">
        <f t="shared" ref="G39:G70" si="34">IF(AO39="","",(SUM(AO39:AP39)))</f>
        <v>67</v>
      </c>
      <c r="H39" s="25" t="str">
        <f t="shared" ref="H39:H70" si="35">IF(BA39="","",(SUM(BA39:BC39)))</f>
        <v/>
      </c>
      <c r="I39" s="25">
        <f t="shared" ref="I39:I70" si="36">BO39</f>
        <v>20</v>
      </c>
      <c r="J39" s="110">
        <f t="shared" ref="J39:J70" si="37">COUNT(K39:AI39)*1</f>
        <v>3</v>
      </c>
      <c r="K39" s="109" t="str">
        <f>IFERROR(VLOOKUP(E39,'Road Races'!C:M,11,FALSE),"")</f>
        <v/>
      </c>
      <c r="L39" s="27" t="str">
        <f>IFERROR(VLOOKUP(E39,'Road Races'!Q:AA,11,FALSE),"")</f>
        <v/>
      </c>
      <c r="M39" s="27">
        <f>IFERROR(VLOOKUP(E39,SGP!AM:AU,6,FALSE),"")</f>
        <v>20</v>
      </c>
      <c r="N39" s="26" t="str">
        <f>IFERROR(VLOOKUP(E39,'Road Races'!AE:AO,11,FALSE),"")</f>
        <v/>
      </c>
      <c r="O39" s="27">
        <f>IFERROR(VLOOKUP(E39,'Relays - track &amp; field'!C:F,4,FALSE),"")</f>
        <v>20</v>
      </c>
      <c r="P39" s="26" t="str">
        <f>IFERROR(VLOOKUP(E39,'Relays - track &amp; field'!J:T,11,FALSE),"")</f>
        <v/>
      </c>
      <c r="Q39" s="26" t="str">
        <f>IFERROR(VLOOKUP(E39,'Road Races'!AS:BC,11,FALSE),"")</f>
        <v/>
      </c>
      <c r="R39" s="26" t="str">
        <f>IFERROR(VLOOKUP(E39,'Road Races'!BG:BQ,11,FALSE),"")</f>
        <v/>
      </c>
      <c r="S39" s="26">
        <f>IFERROR(VLOOKUP(E39,SGP!U:Z,6,FALSE),"")</f>
        <v>47</v>
      </c>
      <c r="T39" s="26" t="str">
        <f>IFERROR(VLOOKUP(E39,'Relays - track &amp; field'!X:AB,4,FALSE),"")</f>
        <v/>
      </c>
      <c r="U39" s="26" t="str">
        <f>IFERROR(VLOOKUP(E39,'Road Races'!BU:CE,11,FALSE),"")</f>
        <v/>
      </c>
      <c r="V39" s="27" t="str">
        <f>IFERROR(VLOOKUP(E39,'Relays - track &amp; field'!AE:AO,11,FALSE),"")</f>
        <v/>
      </c>
      <c r="W39" s="26" t="str">
        <f>IFERROR(VLOOKUP(E39,SGP!C:H,6,FALSE),"")</f>
        <v/>
      </c>
      <c r="X39" s="26" t="str">
        <f>IFERROR(VLOOKUP(E39,'Road Races'!CI:CS,11,FALSE),"")</f>
        <v/>
      </c>
      <c r="Y39" s="26" t="str">
        <f>IFERROR(VLOOKUP(E39,'Relays - track &amp; field'!AS:BC,11,FALSE),"")</f>
        <v/>
      </c>
      <c r="Z39" s="27" t="str">
        <f>IFERROR(VLOOKUP(E39,'Road Races'!CW:DG,11,FALSE),"")</f>
        <v/>
      </c>
      <c r="AA39" s="27" t="str">
        <f>IFERROR(VLOOKUP(Table!E38,'Club Champs'!D:H,4,FALSE),"")</f>
        <v/>
      </c>
      <c r="AB39" s="26" t="str">
        <f>IFERROR(VLOOKUP(E39,'Relays - track &amp; field'!AS:BC,11,FALSE),"")</f>
        <v/>
      </c>
      <c r="AC39" s="26" t="str">
        <f>IFERROR(VLOOKUP(E39,SGP!BE:BJ,6,FALSE),"")</f>
        <v/>
      </c>
      <c r="AD39" s="26" t="str">
        <f>IFERROR(VLOOKUP(E39,'Road Races'!DK:DU,11,FALSE),"")</f>
        <v/>
      </c>
      <c r="AE39" s="26" t="str">
        <f>IFERROR(VLOOKUP(E39,Marathon!C:M,11,FALSE),"")</f>
        <v/>
      </c>
      <c r="AF39" s="26"/>
      <c r="AG39" s="26"/>
      <c r="AH39" s="26"/>
      <c r="AI39" s="26"/>
      <c r="AJ39" s="25"/>
      <c r="AK39" s="25">
        <f t="shared" si="7"/>
        <v>20</v>
      </c>
      <c r="AL39" s="25">
        <f t="shared" si="8"/>
        <v>47</v>
      </c>
      <c r="AM39" s="25" t="str">
        <f t="shared" si="9"/>
        <v/>
      </c>
      <c r="AN39" s="25" t="str">
        <f t="shared" si="31"/>
        <v/>
      </c>
      <c r="AO39" s="25">
        <f t="shared" ref="AO39:AO70" si="38">IF(COUNT(AK39:AN39)&gt;=1,(LARGE(AK39:AN39,1)),"")</f>
        <v>47</v>
      </c>
      <c r="AP39" s="25">
        <f t="shared" ref="AP39:AP70" si="39">IF(COUNT(AK39:AN39)&gt;=2,(LARGE(AK39:AN39,2)),"")</f>
        <v>20</v>
      </c>
      <c r="AQ39" s="25" t="str">
        <f t="shared" ref="AQ39:AQ70" si="40">IF(K39="","",K39)</f>
        <v/>
      </c>
      <c r="AR39" s="25" t="str">
        <f t="shared" si="12"/>
        <v/>
      </c>
      <c r="AS39" s="25" t="str">
        <f t="shared" si="29"/>
        <v/>
      </c>
      <c r="AT39" s="25" t="str">
        <f t="shared" si="30"/>
        <v/>
      </c>
      <c r="AU39" s="25" t="str">
        <f t="shared" si="13"/>
        <v/>
      </c>
      <c r="AV39" s="25" t="str">
        <f t="shared" si="14"/>
        <v/>
      </c>
      <c r="AW39" s="25" t="str">
        <f t="shared" si="15"/>
        <v/>
      </c>
      <c r="AX39" s="25" t="str">
        <f t="shared" si="16"/>
        <v/>
      </c>
      <c r="AY39" s="25" t="str">
        <f t="shared" si="17"/>
        <v/>
      </c>
      <c r="AZ39" s="25" t="str">
        <f t="shared" si="18"/>
        <v/>
      </c>
      <c r="BA39" s="25" t="str">
        <f t="shared" ref="BA39:BA70" si="41">IF(COUNT(AQ39:AZ39)&gt;=1,(LARGE(AQ39:AZ39,1)),"")</f>
        <v/>
      </c>
      <c r="BB39" s="25" t="str">
        <f t="shared" si="19"/>
        <v/>
      </c>
      <c r="BC39" s="25" t="str">
        <f t="shared" si="20"/>
        <v/>
      </c>
      <c r="BD39" s="25"/>
      <c r="BE39" s="25"/>
      <c r="BF39" s="25"/>
      <c r="BG39" s="25"/>
      <c r="BH39" s="25">
        <f t="shared" si="21"/>
        <v>20</v>
      </c>
      <c r="BI39" s="25" t="str">
        <f t="shared" si="22"/>
        <v/>
      </c>
      <c r="BJ39" s="25" t="str">
        <f t="shared" si="23"/>
        <v/>
      </c>
      <c r="BK39" s="25" t="str">
        <f t="shared" si="24"/>
        <v/>
      </c>
      <c r="BL39" s="25" t="str">
        <f t="shared" si="25"/>
        <v/>
      </c>
      <c r="BM39" s="25" t="str">
        <f t="shared" si="26"/>
        <v/>
      </c>
      <c r="BN39" s="25"/>
      <c r="BO39" s="25">
        <f t="shared" ref="BO39:BO70" si="42">IF(COUNT(BH39:BN39)&gt;=1,(LARGE(BH39:BN39,1)),"")</f>
        <v>20</v>
      </c>
      <c r="BP39" s="4"/>
    </row>
    <row r="40" spans="1:68" x14ac:dyDescent="0.25">
      <c r="A40" s="3"/>
      <c r="B40" s="25">
        <v>29</v>
      </c>
      <c r="C40" s="25">
        <f t="shared" si="32"/>
        <v>-5</v>
      </c>
      <c r="D40" s="25">
        <v>34</v>
      </c>
      <c r="E40" s="51" t="s">
        <v>100</v>
      </c>
      <c r="F40" s="108">
        <f t="shared" si="33"/>
        <v>88</v>
      </c>
      <c r="G40" s="107">
        <f t="shared" si="34"/>
        <v>45</v>
      </c>
      <c r="H40" s="25" t="str">
        <f t="shared" si="35"/>
        <v/>
      </c>
      <c r="I40" s="25">
        <f t="shared" si="36"/>
        <v>40</v>
      </c>
      <c r="J40" s="110">
        <f t="shared" si="37"/>
        <v>3</v>
      </c>
      <c r="K40" s="109" t="str">
        <f>IFERROR(VLOOKUP(E40,'Road Races'!C:M,11,FALSE),"")</f>
        <v/>
      </c>
      <c r="L40" s="27" t="str">
        <f>IFERROR(VLOOKUP(E40,'Road Races'!Q:AA,11,FALSE),"")</f>
        <v/>
      </c>
      <c r="M40" s="27" t="str">
        <f>IFERROR(VLOOKUP(E40,SGP!AM:AU,6,FALSE),"")</f>
        <v/>
      </c>
      <c r="N40" s="26" t="str">
        <f>IFERROR(VLOOKUP(E40,'Road Races'!AE:AO,11,FALSE),"")</f>
        <v/>
      </c>
      <c r="O40" s="27" t="str">
        <f>IFERROR(VLOOKUP(E40,'Relays - track &amp; field'!C:F,4,FALSE),"")</f>
        <v/>
      </c>
      <c r="P40" s="26">
        <f>IFERROR(VLOOKUP(E40,'Relays - track &amp; field'!J:T,11,FALSE),"")</f>
        <v>40</v>
      </c>
      <c r="Q40" s="26" t="str">
        <f>IFERROR(VLOOKUP(E40,'Road Races'!AS:BC,11,FALSE),"")</f>
        <v/>
      </c>
      <c r="R40" s="26" t="str">
        <f>IFERROR(VLOOKUP(E40,'Road Races'!BG:BQ,11,FALSE),"")</f>
        <v/>
      </c>
      <c r="S40" s="26">
        <f>IFERROR(VLOOKUP(E40,SGP!U:Z,6,FALSE),"")</f>
        <v>45</v>
      </c>
      <c r="T40" s="26" t="str">
        <f>IFERROR(VLOOKUP(E40,'Relays - track &amp; field'!X:AB,4,FALSE),"")</f>
        <v/>
      </c>
      <c r="U40" s="26" t="str">
        <f>IFERROR(VLOOKUP(E40,'Road Races'!BU:CE,11,FALSE),"")</f>
        <v/>
      </c>
      <c r="V40" s="27">
        <f>IFERROR(VLOOKUP(E40,'Relays - track &amp; field'!AE:AO,11,FALSE),"")</f>
        <v>27</v>
      </c>
      <c r="W40" s="26" t="str">
        <f>IFERROR(VLOOKUP(E40,SGP!C:H,6,FALSE),"")</f>
        <v/>
      </c>
      <c r="X40" s="26" t="str">
        <f>IFERROR(VLOOKUP(E40,'Road Races'!CI:CS,11,FALSE),"")</f>
        <v/>
      </c>
      <c r="Y40" s="26" t="str">
        <f>IFERROR(VLOOKUP(E40,'Relays - track &amp; field'!AS:BC,11,FALSE),"")</f>
        <v/>
      </c>
      <c r="Z40" s="27" t="str">
        <f>IFERROR(VLOOKUP(E40,'Road Races'!CW:DG,11,FALSE),"")</f>
        <v/>
      </c>
      <c r="AA40" s="27" t="str">
        <f>IFERROR(VLOOKUP(Table!E88,'Club Champs'!D:H,4,FALSE),"")</f>
        <v/>
      </c>
      <c r="AB40" s="26" t="str">
        <f>IFERROR(VLOOKUP(E40,'Relays - track &amp; field'!AS:BC,11,FALSE),"")</f>
        <v/>
      </c>
      <c r="AC40" s="26" t="str">
        <f>IFERROR(VLOOKUP(E40,SGP!BE:BJ,6,FALSE),"")</f>
        <v/>
      </c>
      <c r="AD40" s="26" t="str">
        <f>IFERROR(VLOOKUP(E40,'Road Races'!DK:DU,11,FALSE),"")</f>
        <v/>
      </c>
      <c r="AE40" s="26" t="str">
        <f>IFERROR(VLOOKUP(E40,Marathon!C:M,11,FALSE),"")</f>
        <v/>
      </c>
      <c r="AF40" s="26"/>
      <c r="AG40" s="26"/>
      <c r="AH40" s="26"/>
      <c r="AI40" s="26"/>
      <c r="AJ40" s="25"/>
      <c r="AK40" s="25" t="str">
        <f t="shared" si="7"/>
        <v/>
      </c>
      <c r="AL40" s="25">
        <f t="shared" si="8"/>
        <v>45</v>
      </c>
      <c r="AM40" s="25" t="str">
        <f t="shared" si="9"/>
        <v/>
      </c>
      <c r="AN40" s="25" t="str">
        <f t="shared" si="31"/>
        <v/>
      </c>
      <c r="AO40" s="25">
        <f t="shared" si="38"/>
        <v>45</v>
      </c>
      <c r="AP40" s="25" t="str">
        <f t="shared" si="39"/>
        <v/>
      </c>
      <c r="AQ40" s="25" t="str">
        <f t="shared" si="40"/>
        <v/>
      </c>
      <c r="AR40" s="25" t="str">
        <f t="shared" si="12"/>
        <v/>
      </c>
      <c r="AS40" s="25" t="str">
        <f t="shared" si="29"/>
        <v/>
      </c>
      <c r="AT40" s="25" t="str">
        <f t="shared" si="30"/>
        <v/>
      </c>
      <c r="AU40" s="25" t="str">
        <f t="shared" si="13"/>
        <v/>
      </c>
      <c r="AV40" s="25" t="str">
        <f t="shared" si="14"/>
        <v/>
      </c>
      <c r="AW40" s="25" t="str">
        <f t="shared" si="15"/>
        <v/>
      </c>
      <c r="AX40" s="25" t="str">
        <f t="shared" si="16"/>
        <v/>
      </c>
      <c r="AY40" s="25" t="str">
        <f t="shared" si="17"/>
        <v/>
      </c>
      <c r="AZ40" s="25" t="str">
        <f t="shared" si="18"/>
        <v/>
      </c>
      <c r="BA40" s="25" t="str">
        <f t="shared" si="41"/>
        <v/>
      </c>
      <c r="BB40" s="25" t="str">
        <f t="shared" si="19"/>
        <v/>
      </c>
      <c r="BC40" s="25" t="str">
        <f t="shared" si="20"/>
        <v/>
      </c>
      <c r="BD40" s="25"/>
      <c r="BE40" s="25"/>
      <c r="BF40" s="25"/>
      <c r="BG40" s="25"/>
      <c r="BH40" s="25" t="str">
        <f t="shared" si="21"/>
        <v/>
      </c>
      <c r="BI40" s="25">
        <f t="shared" si="22"/>
        <v>40</v>
      </c>
      <c r="BJ40" s="25" t="str">
        <f t="shared" si="23"/>
        <v/>
      </c>
      <c r="BK40" s="25">
        <f t="shared" si="24"/>
        <v>27</v>
      </c>
      <c r="BL40" s="25" t="str">
        <f t="shared" si="25"/>
        <v/>
      </c>
      <c r="BM40" s="25" t="str">
        <f t="shared" si="26"/>
        <v/>
      </c>
      <c r="BN40" s="25"/>
      <c r="BO40" s="25">
        <f t="shared" si="42"/>
        <v>40</v>
      </c>
      <c r="BP40" s="4"/>
    </row>
    <row r="41" spans="1:68" x14ac:dyDescent="0.25">
      <c r="A41" s="3"/>
      <c r="B41" s="25">
        <v>30</v>
      </c>
      <c r="C41" s="25">
        <f t="shared" si="32"/>
        <v>-5</v>
      </c>
      <c r="D41" s="25">
        <v>35</v>
      </c>
      <c r="E41" s="51" t="s">
        <v>96</v>
      </c>
      <c r="F41" s="108">
        <f t="shared" si="33"/>
        <v>84</v>
      </c>
      <c r="G41" s="107" t="str">
        <f t="shared" si="34"/>
        <v/>
      </c>
      <c r="H41" s="25">
        <f t="shared" si="35"/>
        <v>82</v>
      </c>
      <c r="I41" s="25" t="str">
        <f t="shared" si="36"/>
        <v/>
      </c>
      <c r="J41" s="110">
        <f t="shared" si="37"/>
        <v>2</v>
      </c>
      <c r="K41" s="109">
        <f>IFERROR(VLOOKUP(E41,'Road Races'!C:M,11,FALSE),"")</f>
        <v>38</v>
      </c>
      <c r="L41" s="27" t="str">
        <f>IFERROR(VLOOKUP(E41,'Road Races'!Q:AA,11,FALSE),"")</f>
        <v/>
      </c>
      <c r="M41" s="27" t="str">
        <f>IFERROR(VLOOKUP(E41,SGP!AM:AU,6,FALSE),"")</f>
        <v/>
      </c>
      <c r="N41" s="26" t="str">
        <f>IFERROR(VLOOKUP(E41,'Road Races'!AE:AO,11,FALSE),"")</f>
        <v/>
      </c>
      <c r="O41" s="27" t="str">
        <f>IFERROR(VLOOKUP(E41,'Relays - track &amp; field'!C:F,4,FALSE),"")</f>
        <v/>
      </c>
      <c r="P41" s="26" t="str">
        <f>IFERROR(VLOOKUP(E41,'Relays - track &amp; field'!J:T,11,FALSE),"")</f>
        <v/>
      </c>
      <c r="Q41" s="26">
        <f>IFERROR(VLOOKUP(E41,'Road Races'!AS:BC,11,FALSE),"")</f>
        <v>44</v>
      </c>
      <c r="R41" s="26" t="str">
        <f>IFERROR(VLOOKUP(E41,'Road Races'!BG:BQ,11,FALSE),"")</f>
        <v/>
      </c>
      <c r="S41" s="26" t="str">
        <f>IFERROR(VLOOKUP(E41,SGP!U:Z,6,FALSE),"")</f>
        <v/>
      </c>
      <c r="T41" s="26" t="str">
        <f>IFERROR(VLOOKUP(E41,'Relays - track &amp; field'!X:AB,4,FALSE),"")</f>
        <v/>
      </c>
      <c r="U41" s="26" t="str">
        <f>IFERROR(VLOOKUP(E41,'Road Races'!BU:CE,11,FALSE),"")</f>
        <v/>
      </c>
      <c r="V41" s="27" t="str">
        <f>IFERROR(VLOOKUP(E41,'Relays - track &amp; field'!AE:AO,11,FALSE),"")</f>
        <v/>
      </c>
      <c r="W41" s="26" t="str">
        <f>IFERROR(VLOOKUP(E41,SGP!C:H,6,FALSE),"")</f>
        <v/>
      </c>
      <c r="X41" s="26" t="str">
        <f>IFERROR(VLOOKUP(E41,'Road Races'!CI:CS,11,FALSE),"")</f>
        <v/>
      </c>
      <c r="Y41" s="26" t="str">
        <f>IFERROR(VLOOKUP(E41,'Relays - track &amp; field'!AS:BC,11,FALSE),"")</f>
        <v/>
      </c>
      <c r="Z41" s="27" t="str">
        <f>IFERROR(VLOOKUP(E41,'Road Races'!CW:DG,11,FALSE),"")</f>
        <v/>
      </c>
      <c r="AA41" s="27" t="str">
        <f>IFERROR(VLOOKUP(Table!E61,'Club Champs'!D:H,4,FALSE),"")</f>
        <v/>
      </c>
      <c r="AB41" s="26" t="str">
        <f>IFERROR(VLOOKUP(E41,'Relays - track &amp; field'!AS:BC,11,FALSE),"")</f>
        <v/>
      </c>
      <c r="AC41" s="26" t="str">
        <f>IFERROR(VLOOKUP(E41,SGP!BE:BJ,6,FALSE),"")</f>
        <v/>
      </c>
      <c r="AD41" s="26" t="str">
        <f>IFERROR(VLOOKUP(E41,'Road Races'!DK:DU,11,FALSE),"")</f>
        <v/>
      </c>
      <c r="AE41" s="26" t="str">
        <f>IFERROR(VLOOKUP(E41,Marathon!C:M,11,FALSE),"")</f>
        <v/>
      </c>
      <c r="AF41" s="27"/>
      <c r="AG41" s="26"/>
      <c r="AH41" s="26"/>
      <c r="AI41" s="26"/>
      <c r="AJ41" s="25"/>
      <c r="AK41" s="25" t="str">
        <f t="shared" si="7"/>
        <v/>
      </c>
      <c r="AL41" s="25" t="str">
        <f t="shared" si="8"/>
        <v/>
      </c>
      <c r="AM41" s="25" t="str">
        <f t="shared" si="9"/>
        <v/>
      </c>
      <c r="AN41" s="25" t="str">
        <f t="shared" si="31"/>
        <v/>
      </c>
      <c r="AO41" s="25" t="str">
        <f t="shared" si="38"/>
        <v/>
      </c>
      <c r="AP41" s="25" t="str">
        <f t="shared" si="39"/>
        <v/>
      </c>
      <c r="AQ41" s="25">
        <f t="shared" si="40"/>
        <v>38</v>
      </c>
      <c r="AR41" s="25" t="str">
        <f t="shared" si="12"/>
        <v/>
      </c>
      <c r="AS41" s="25" t="str">
        <f t="shared" si="29"/>
        <v/>
      </c>
      <c r="AT41" s="25">
        <f t="shared" si="30"/>
        <v>44</v>
      </c>
      <c r="AU41" s="25" t="str">
        <f t="shared" si="13"/>
        <v/>
      </c>
      <c r="AV41" s="25" t="str">
        <f t="shared" si="14"/>
        <v/>
      </c>
      <c r="AW41" s="25" t="str">
        <f t="shared" si="15"/>
        <v/>
      </c>
      <c r="AX41" s="25" t="str">
        <f t="shared" si="16"/>
        <v/>
      </c>
      <c r="AY41" s="25" t="str">
        <f t="shared" si="17"/>
        <v/>
      </c>
      <c r="AZ41" s="25" t="str">
        <f t="shared" si="18"/>
        <v/>
      </c>
      <c r="BA41" s="25">
        <f t="shared" si="41"/>
        <v>44</v>
      </c>
      <c r="BB41" s="25">
        <f t="shared" si="19"/>
        <v>38</v>
      </c>
      <c r="BC41" s="25" t="str">
        <f t="shared" si="20"/>
        <v/>
      </c>
      <c r="BD41" s="25"/>
      <c r="BE41" s="25"/>
      <c r="BF41" s="25"/>
      <c r="BG41" s="25"/>
      <c r="BH41" s="25" t="str">
        <f t="shared" si="21"/>
        <v/>
      </c>
      <c r="BI41" s="25" t="str">
        <f t="shared" si="22"/>
        <v/>
      </c>
      <c r="BJ41" s="25" t="str">
        <f t="shared" si="23"/>
        <v/>
      </c>
      <c r="BK41" s="25" t="str">
        <f t="shared" si="24"/>
        <v/>
      </c>
      <c r="BL41" s="25" t="str">
        <f t="shared" si="25"/>
        <v/>
      </c>
      <c r="BM41" s="25" t="str">
        <f t="shared" si="26"/>
        <v/>
      </c>
      <c r="BN41" s="25"/>
      <c r="BO41" s="25" t="str">
        <f t="shared" si="42"/>
        <v/>
      </c>
      <c r="BP41" s="4"/>
    </row>
    <row r="42" spans="1:68" x14ac:dyDescent="0.25">
      <c r="A42" s="3"/>
      <c r="B42" s="25">
        <v>65</v>
      </c>
      <c r="C42" s="25">
        <f t="shared" si="32"/>
        <v>29</v>
      </c>
      <c r="D42" s="25">
        <v>36</v>
      </c>
      <c r="E42" s="51" t="s">
        <v>134</v>
      </c>
      <c r="F42" s="108">
        <f t="shared" si="33"/>
        <v>83</v>
      </c>
      <c r="G42" s="107">
        <f t="shared" si="34"/>
        <v>31</v>
      </c>
      <c r="H42" s="25" t="str">
        <f t="shared" si="35"/>
        <v/>
      </c>
      <c r="I42" s="25">
        <f t="shared" si="36"/>
        <v>50</v>
      </c>
      <c r="J42" s="110">
        <f t="shared" si="37"/>
        <v>2</v>
      </c>
      <c r="K42" s="109" t="str">
        <f>IFERROR(VLOOKUP(E42,'Road Races'!C:M,11,FALSE),"")</f>
        <v/>
      </c>
      <c r="L42" s="27" t="str">
        <f>IFERROR(VLOOKUP(E42,'Road Races'!Q:AA,11,FALSE),"")</f>
        <v/>
      </c>
      <c r="M42" s="27">
        <f>IFERROR(VLOOKUP(E42,SGP!AM:AU,6,FALSE),"")</f>
        <v>31</v>
      </c>
      <c r="N42" s="26" t="str">
        <f>IFERROR(VLOOKUP(E42,'Road Races'!AE:AO,11,FALSE),"")</f>
        <v/>
      </c>
      <c r="O42" s="27" t="str">
        <f>IFERROR(VLOOKUP(E42,'Relays - track &amp; field'!C:F,4,FALSE),"")</f>
        <v/>
      </c>
      <c r="P42" s="26" t="str">
        <f>IFERROR(VLOOKUP(E42,'Relays - track &amp; field'!J:T,11,FALSE),"")</f>
        <v/>
      </c>
      <c r="Q42" s="26" t="str">
        <f>IFERROR(VLOOKUP(E42,'Road Races'!AS:BC,11,FALSE),"")</f>
        <v/>
      </c>
      <c r="R42" s="26" t="str">
        <f>IFERROR(VLOOKUP(E42,'Road Races'!BG:BQ,11,FALSE),"")</f>
        <v/>
      </c>
      <c r="S42" s="26" t="str">
        <f>IFERROR(VLOOKUP(E42,SGP!U:Z,6,FALSE),"")</f>
        <v/>
      </c>
      <c r="T42" s="26" t="str">
        <f>IFERROR(VLOOKUP(E42,'Relays - track &amp; field'!X:AB,4,FALSE),"")</f>
        <v/>
      </c>
      <c r="U42" s="26" t="str">
        <f>IFERROR(VLOOKUP(E42,'Road Races'!BU:CE,11,FALSE),"")</f>
        <v/>
      </c>
      <c r="V42" s="27">
        <f>IFERROR(VLOOKUP(E42,'Relays - track &amp; field'!AE:AO,11,FALSE),"")</f>
        <v>50</v>
      </c>
      <c r="W42" s="26" t="str">
        <f>IFERROR(VLOOKUP(E42,SGP!C:H,6,FALSE),"")</f>
        <v/>
      </c>
      <c r="X42" s="26" t="str">
        <f>IFERROR(VLOOKUP(E42,'Road Races'!CI:CS,11,FALSE),"")</f>
        <v/>
      </c>
      <c r="Y42" s="26" t="str">
        <f>IFERROR(VLOOKUP(E42,'Relays - track &amp; field'!AS:BC,11,FALSE),"")</f>
        <v/>
      </c>
      <c r="Z42" s="27" t="str">
        <f>IFERROR(VLOOKUP(E42,'Road Races'!CW:DG,11,FALSE),"")</f>
        <v/>
      </c>
      <c r="AA42" s="27" t="str">
        <f>IFERROR(VLOOKUP(Table!E26,'Club Champs'!D:H,4,FALSE),"")</f>
        <v/>
      </c>
      <c r="AB42" s="26" t="str">
        <f>IFERROR(VLOOKUP(E42,'Relays - track &amp; field'!AS:BC,11,FALSE),"")</f>
        <v/>
      </c>
      <c r="AC42" s="26" t="str">
        <f>IFERROR(VLOOKUP(E42,SGP!BE:BJ,6,FALSE),"")</f>
        <v/>
      </c>
      <c r="AD42" s="26" t="str">
        <f>IFERROR(VLOOKUP(E42,'Road Races'!DK:DU,11,FALSE),"")</f>
        <v/>
      </c>
      <c r="AE42" s="26" t="str">
        <f>IFERROR(VLOOKUP(E42,Marathon!C:M,11,FALSE),"")</f>
        <v/>
      </c>
      <c r="AF42" s="27"/>
      <c r="AG42" s="26"/>
      <c r="AH42" s="26"/>
      <c r="AI42" s="26"/>
      <c r="AJ42" s="25"/>
      <c r="AK42" s="25">
        <f t="shared" si="7"/>
        <v>31</v>
      </c>
      <c r="AL42" s="25" t="str">
        <f t="shared" si="8"/>
        <v/>
      </c>
      <c r="AM42" s="25" t="str">
        <f t="shared" si="9"/>
        <v/>
      </c>
      <c r="AN42" s="25" t="str">
        <f t="shared" si="31"/>
        <v/>
      </c>
      <c r="AO42" s="25">
        <f t="shared" si="38"/>
        <v>31</v>
      </c>
      <c r="AP42" s="25" t="str">
        <f t="shared" si="39"/>
        <v/>
      </c>
      <c r="AQ42" s="25" t="str">
        <f t="shared" si="40"/>
        <v/>
      </c>
      <c r="AR42" s="25" t="str">
        <f t="shared" si="12"/>
        <v/>
      </c>
      <c r="AS42" s="25" t="str">
        <f t="shared" si="29"/>
        <v/>
      </c>
      <c r="AT42" s="25" t="str">
        <f t="shared" si="30"/>
        <v/>
      </c>
      <c r="AU42" s="25" t="str">
        <f t="shared" si="13"/>
        <v/>
      </c>
      <c r="AV42" s="25" t="str">
        <f t="shared" si="14"/>
        <v/>
      </c>
      <c r="AW42" s="25" t="str">
        <f t="shared" si="15"/>
        <v/>
      </c>
      <c r="AX42" s="25" t="str">
        <f t="shared" si="16"/>
        <v/>
      </c>
      <c r="AY42" s="25" t="str">
        <f t="shared" si="17"/>
        <v/>
      </c>
      <c r="AZ42" s="25" t="str">
        <f t="shared" si="18"/>
        <v/>
      </c>
      <c r="BA42" s="25" t="str">
        <f t="shared" si="41"/>
        <v/>
      </c>
      <c r="BB42" s="25" t="str">
        <f t="shared" si="19"/>
        <v/>
      </c>
      <c r="BC42" s="25" t="str">
        <f t="shared" si="20"/>
        <v/>
      </c>
      <c r="BD42" s="25"/>
      <c r="BE42" s="25"/>
      <c r="BF42" s="25"/>
      <c r="BG42" s="25"/>
      <c r="BH42" s="25" t="str">
        <f t="shared" si="21"/>
        <v/>
      </c>
      <c r="BI42" s="25" t="str">
        <f t="shared" si="22"/>
        <v/>
      </c>
      <c r="BJ42" s="25" t="str">
        <f t="shared" si="23"/>
        <v/>
      </c>
      <c r="BK42" s="25">
        <f t="shared" si="24"/>
        <v>50</v>
      </c>
      <c r="BL42" s="25" t="str">
        <f t="shared" si="25"/>
        <v/>
      </c>
      <c r="BM42" s="25" t="str">
        <f t="shared" si="26"/>
        <v/>
      </c>
      <c r="BN42" s="25"/>
      <c r="BO42" s="25">
        <f t="shared" si="42"/>
        <v>50</v>
      </c>
      <c r="BP42" s="4"/>
    </row>
    <row r="43" spans="1:68" x14ac:dyDescent="0.25">
      <c r="A43" s="3"/>
      <c r="B43" s="25">
        <v>33</v>
      </c>
      <c r="C43" s="25">
        <f t="shared" si="32"/>
        <v>-4</v>
      </c>
      <c r="D43" s="25">
        <v>37</v>
      </c>
      <c r="E43" s="51" t="s">
        <v>165</v>
      </c>
      <c r="F43" s="108">
        <f t="shared" si="33"/>
        <v>80</v>
      </c>
      <c r="G43" s="107">
        <f t="shared" si="34"/>
        <v>44</v>
      </c>
      <c r="H43" s="25">
        <f t="shared" si="35"/>
        <v>26</v>
      </c>
      <c r="I43" s="25">
        <f t="shared" si="36"/>
        <v>7</v>
      </c>
      <c r="J43" s="110">
        <f t="shared" si="37"/>
        <v>3</v>
      </c>
      <c r="K43" s="109" t="str">
        <f>IFERROR(VLOOKUP(E43,'Road Races'!C:M,11,FALSE),"")</f>
        <v/>
      </c>
      <c r="L43" s="27" t="str">
        <f>IFERROR(VLOOKUP(E43,'Road Races'!Q:AA,11,FALSE),"")</f>
        <v/>
      </c>
      <c r="M43" s="27" t="str">
        <f>IFERROR(VLOOKUP(E43,SGP!AM:AU,6,FALSE),"")</f>
        <v/>
      </c>
      <c r="N43" s="26">
        <f>IFERROR(VLOOKUP(E43,'Road Races'!AE:AO,11,FALSE),"")</f>
        <v>26</v>
      </c>
      <c r="O43" s="27" t="str">
        <f>IFERROR(VLOOKUP(E43,'Relays - track &amp; field'!C:F,4,FALSE),"")</f>
        <v/>
      </c>
      <c r="P43" s="26" t="str">
        <f>IFERROR(VLOOKUP(E43,'Relays - track &amp; field'!J:T,11,FALSE),"")</f>
        <v/>
      </c>
      <c r="Q43" s="26" t="str">
        <f>IFERROR(VLOOKUP(E43,'Road Races'!AS:BC,11,FALSE),"")</f>
        <v/>
      </c>
      <c r="R43" s="26" t="str">
        <f>IFERROR(VLOOKUP(E43,'Road Races'!BG:BQ,11,FALSE),"")</f>
        <v/>
      </c>
      <c r="S43" s="26">
        <f>IFERROR(VLOOKUP(E43,SGP!U:Z,6,FALSE),"")</f>
        <v>44</v>
      </c>
      <c r="T43" s="26" t="str">
        <f>IFERROR(VLOOKUP(E43,'Relays - track &amp; field'!X:AB,4,FALSE),"")</f>
        <v/>
      </c>
      <c r="U43" s="26" t="str">
        <f>IFERROR(VLOOKUP(E43,'Road Races'!BU:CE,11,FALSE),"")</f>
        <v/>
      </c>
      <c r="V43" s="27">
        <f>IFERROR(VLOOKUP(E43,'Relays - track &amp; field'!AE:AO,11,FALSE),"")</f>
        <v>7</v>
      </c>
      <c r="W43" s="26" t="str">
        <f>IFERROR(VLOOKUP(E43,SGP!C:H,6,FALSE),"")</f>
        <v/>
      </c>
      <c r="X43" s="26" t="str">
        <f>IFERROR(VLOOKUP(E43,'Road Races'!CI:CS,11,FALSE),"")</f>
        <v/>
      </c>
      <c r="Y43" s="26" t="str">
        <f>IFERROR(VLOOKUP(E43,'Relays - track &amp; field'!AS:BC,11,FALSE),"")</f>
        <v/>
      </c>
      <c r="Z43" s="27" t="str">
        <f>IFERROR(VLOOKUP(E43,'Road Races'!CW:DG,11,FALSE),"")</f>
        <v/>
      </c>
      <c r="AA43" s="27" t="str">
        <f>IFERROR(VLOOKUP(Table!E70,'Club Champs'!D:H,4,FALSE),"")</f>
        <v/>
      </c>
      <c r="AB43" s="26" t="str">
        <f>IFERROR(VLOOKUP(E43,'Relays - track &amp; field'!AS:BC,11,FALSE),"")</f>
        <v/>
      </c>
      <c r="AC43" s="26" t="str">
        <f>IFERROR(VLOOKUP(E43,SGP!BE:BJ,6,FALSE),"")</f>
        <v/>
      </c>
      <c r="AD43" s="26" t="str">
        <f>IFERROR(VLOOKUP(E43,'Road Races'!DK:DU,11,FALSE),"")</f>
        <v/>
      </c>
      <c r="AE43" s="26" t="str">
        <f>IFERROR(VLOOKUP(E43,Marathon!C:M,11,FALSE),"")</f>
        <v/>
      </c>
      <c r="AF43" s="26"/>
      <c r="AG43" s="26"/>
      <c r="AH43" s="26"/>
      <c r="AI43" s="26"/>
      <c r="AJ43" s="25"/>
      <c r="AK43" s="25" t="str">
        <f t="shared" si="7"/>
        <v/>
      </c>
      <c r="AL43" s="25">
        <f t="shared" si="8"/>
        <v>44</v>
      </c>
      <c r="AM43" s="25" t="str">
        <f t="shared" si="9"/>
        <v/>
      </c>
      <c r="AN43" s="25" t="str">
        <f t="shared" si="31"/>
        <v/>
      </c>
      <c r="AO43" s="25">
        <f t="shared" si="38"/>
        <v>44</v>
      </c>
      <c r="AP43" s="25" t="str">
        <f t="shared" si="39"/>
        <v/>
      </c>
      <c r="AQ43" s="25" t="str">
        <f t="shared" si="40"/>
        <v/>
      </c>
      <c r="AR43" s="25" t="str">
        <f t="shared" si="12"/>
        <v/>
      </c>
      <c r="AS43" s="25">
        <f t="shared" si="29"/>
        <v>26</v>
      </c>
      <c r="AT43" s="25" t="str">
        <f t="shared" si="30"/>
        <v/>
      </c>
      <c r="AU43" s="25" t="str">
        <f t="shared" si="13"/>
        <v/>
      </c>
      <c r="AV43" s="25" t="str">
        <f t="shared" si="14"/>
        <v/>
      </c>
      <c r="AW43" s="25" t="str">
        <f t="shared" si="15"/>
        <v/>
      </c>
      <c r="AX43" s="25" t="str">
        <f t="shared" si="16"/>
        <v/>
      </c>
      <c r="AY43" s="25" t="str">
        <f t="shared" si="17"/>
        <v/>
      </c>
      <c r="AZ43" s="25" t="str">
        <f t="shared" si="18"/>
        <v/>
      </c>
      <c r="BA43" s="25">
        <f t="shared" si="41"/>
        <v>26</v>
      </c>
      <c r="BB43" s="25" t="str">
        <f t="shared" si="19"/>
        <v/>
      </c>
      <c r="BC43" s="25" t="str">
        <f t="shared" si="20"/>
        <v/>
      </c>
      <c r="BD43" s="25"/>
      <c r="BE43" s="25"/>
      <c r="BF43" s="25"/>
      <c r="BG43" s="25"/>
      <c r="BH43" s="25" t="str">
        <f t="shared" si="21"/>
        <v/>
      </c>
      <c r="BI43" s="25" t="str">
        <f t="shared" si="22"/>
        <v/>
      </c>
      <c r="BJ43" s="25" t="str">
        <f t="shared" si="23"/>
        <v/>
      </c>
      <c r="BK43" s="25">
        <f t="shared" si="24"/>
        <v>7</v>
      </c>
      <c r="BL43" s="25" t="str">
        <f t="shared" si="25"/>
        <v/>
      </c>
      <c r="BM43" s="25" t="str">
        <f t="shared" si="26"/>
        <v/>
      </c>
      <c r="BN43" s="25"/>
      <c r="BO43" s="25">
        <f t="shared" si="42"/>
        <v>7</v>
      </c>
      <c r="BP43" s="4"/>
    </row>
    <row r="44" spans="1:68" x14ac:dyDescent="0.25">
      <c r="A44" s="3"/>
      <c r="B44" s="25">
        <v>44</v>
      </c>
      <c r="C44" s="25">
        <f t="shared" si="32"/>
        <v>6</v>
      </c>
      <c r="D44" s="25">
        <v>38</v>
      </c>
      <c r="E44" s="51" t="s">
        <v>81</v>
      </c>
      <c r="F44" s="108">
        <f t="shared" si="33"/>
        <v>77</v>
      </c>
      <c r="G44" s="107">
        <f t="shared" si="34"/>
        <v>53</v>
      </c>
      <c r="H44" s="25" t="str">
        <f t="shared" si="35"/>
        <v/>
      </c>
      <c r="I44" s="25">
        <f t="shared" si="36"/>
        <v>20</v>
      </c>
      <c r="J44" s="110">
        <f t="shared" si="37"/>
        <v>4</v>
      </c>
      <c r="K44" s="109" t="str">
        <f>IFERROR(VLOOKUP(E44,'Road Races'!C:M,11,FALSE),"")</f>
        <v/>
      </c>
      <c r="L44" s="27" t="str">
        <f>IFERROR(VLOOKUP(E44,'Road Races'!Q:AA,11,FALSE),"")</f>
        <v/>
      </c>
      <c r="M44" s="27">
        <f>IFERROR(VLOOKUP(E44,SGP!AM:AU,6,FALSE),"")</f>
        <v>32</v>
      </c>
      <c r="N44" s="26" t="str">
        <f>IFERROR(VLOOKUP(E44,'Road Races'!AE:AO,11,FALSE),"")</f>
        <v/>
      </c>
      <c r="O44" s="27">
        <f>IFERROR(VLOOKUP(E44,'Relays - track &amp; field'!C:F,4,FALSE),"")</f>
        <v>20</v>
      </c>
      <c r="P44" s="26" t="str">
        <f>IFERROR(VLOOKUP(E44,'Relays - track &amp; field'!J:T,11,FALSE),"")</f>
        <v/>
      </c>
      <c r="Q44" s="26" t="str">
        <f>IFERROR(VLOOKUP(E44,'Road Races'!AS:BC,11,FALSE),"")</f>
        <v/>
      </c>
      <c r="R44" s="26" t="str">
        <f>IFERROR(VLOOKUP(E44,'Road Races'!BG:BQ,11,FALSE),"")</f>
        <v/>
      </c>
      <c r="S44" s="26" t="str">
        <f>IFERROR(VLOOKUP(E44,SGP!U:Z,6,FALSE),"")</f>
        <v/>
      </c>
      <c r="T44" s="26">
        <f>IFERROR(VLOOKUP(E44,'Relays - track &amp; field'!X:AB,4,FALSE),"")</f>
        <v>20</v>
      </c>
      <c r="U44" s="26" t="str">
        <f>IFERROR(VLOOKUP(E44,'Road Races'!BU:CE,11,FALSE),"")</f>
        <v/>
      </c>
      <c r="V44" s="27" t="str">
        <f>IFERROR(VLOOKUP(E44,'Relays - track &amp; field'!AE:AO,11,FALSE),"")</f>
        <v/>
      </c>
      <c r="W44" s="26">
        <f>IFERROR(VLOOKUP(E44,SGP!C:H,6,FALSE),"")</f>
        <v>21</v>
      </c>
      <c r="X44" s="26" t="str">
        <f>IFERROR(VLOOKUP(E44,'Road Races'!CI:CS,11,FALSE),"")</f>
        <v/>
      </c>
      <c r="Y44" s="26" t="str">
        <f>IFERROR(VLOOKUP(E44,'Relays - track &amp; field'!AS:BC,11,FALSE),"")</f>
        <v/>
      </c>
      <c r="Z44" s="27" t="str">
        <f>IFERROR(VLOOKUP(E44,'Road Races'!CW:DG,11,FALSE),"")</f>
        <v/>
      </c>
      <c r="AA44" s="27" t="str">
        <f>IFERROR(VLOOKUP(Table!E25,'Club Champs'!D:H,4,FALSE),"")</f>
        <v/>
      </c>
      <c r="AB44" s="26" t="str">
        <f>IFERROR(VLOOKUP(E44,'Relays - track &amp; field'!AS:BC,11,FALSE),"")</f>
        <v/>
      </c>
      <c r="AC44" s="26" t="str">
        <f>IFERROR(VLOOKUP(E44,SGP!BE:BJ,6,FALSE),"")</f>
        <v/>
      </c>
      <c r="AD44" s="26" t="str">
        <f>IFERROR(VLOOKUP(E44,'Road Races'!DK:DU,11,FALSE),"")</f>
        <v/>
      </c>
      <c r="AE44" s="26" t="str">
        <f>IFERROR(VLOOKUP(E44,Marathon!C:M,11,FALSE),"")</f>
        <v/>
      </c>
      <c r="AF44" s="26"/>
      <c r="AG44" s="26"/>
      <c r="AH44" s="26"/>
      <c r="AI44" s="26"/>
      <c r="AJ44" s="25"/>
      <c r="AK44" s="25">
        <f t="shared" si="7"/>
        <v>32</v>
      </c>
      <c r="AL44" s="25" t="str">
        <f t="shared" si="8"/>
        <v/>
      </c>
      <c r="AM44" s="25">
        <f t="shared" si="9"/>
        <v>21</v>
      </c>
      <c r="AN44" s="25" t="str">
        <f t="shared" si="31"/>
        <v/>
      </c>
      <c r="AO44" s="25">
        <f t="shared" si="38"/>
        <v>32</v>
      </c>
      <c r="AP44" s="25">
        <f t="shared" si="39"/>
        <v>21</v>
      </c>
      <c r="AQ44" s="25" t="str">
        <f t="shared" si="40"/>
        <v/>
      </c>
      <c r="AR44" s="25" t="str">
        <f t="shared" si="12"/>
        <v/>
      </c>
      <c r="AS44" s="25" t="str">
        <f t="shared" si="29"/>
        <v/>
      </c>
      <c r="AT44" s="25" t="str">
        <f t="shared" si="30"/>
        <v/>
      </c>
      <c r="AU44" s="25" t="str">
        <f t="shared" si="13"/>
        <v/>
      </c>
      <c r="AV44" s="25" t="str">
        <f t="shared" si="14"/>
        <v/>
      </c>
      <c r="AW44" s="25" t="str">
        <f t="shared" si="15"/>
        <v/>
      </c>
      <c r="AX44" s="25" t="str">
        <f t="shared" si="16"/>
        <v/>
      </c>
      <c r="AY44" s="25" t="str">
        <f t="shared" si="17"/>
        <v/>
      </c>
      <c r="AZ44" s="25" t="str">
        <f t="shared" si="18"/>
        <v/>
      </c>
      <c r="BA44" s="25" t="str">
        <f t="shared" si="41"/>
        <v/>
      </c>
      <c r="BB44" s="25" t="str">
        <f t="shared" si="19"/>
        <v/>
      </c>
      <c r="BC44" s="25" t="str">
        <f t="shared" si="20"/>
        <v/>
      </c>
      <c r="BD44" s="25"/>
      <c r="BE44" s="25"/>
      <c r="BF44" s="25"/>
      <c r="BG44" s="25"/>
      <c r="BH44" s="25">
        <f t="shared" si="21"/>
        <v>20</v>
      </c>
      <c r="BI44" s="25" t="str">
        <f t="shared" si="22"/>
        <v/>
      </c>
      <c r="BJ44" s="25">
        <f t="shared" si="23"/>
        <v>20</v>
      </c>
      <c r="BK44" s="25" t="str">
        <f t="shared" si="24"/>
        <v/>
      </c>
      <c r="BL44" s="25" t="str">
        <f t="shared" si="25"/>
        <v/>
      </c>
      <c r="BM44" s="25" t="str">
        <f t="shared" si="26"/>
        <v/>
      </c>
      <c r="BN44" s="25"/>
      <c r="BO44" s="25">
        <f t="shared" si="42"/>
        <v>20</v>
      </c>
      <c r="BP44" s="4"/>
    </row>
    <row r="45" spans="1:68" x14ac:dyDescent="0.25">
      <c r="A45" s="3"/>
      <c r="B45" s="25">
        <v>54</v>
      </c>
      <c r="C45" s="25">
        <f t="shared" si="32"/>
        <v>15</v>
      </c>
      <c r="D45" s="25">
        <v>39</v>
      </c>
      <c r="E45" s="51" t="s">
        <v>35</v>
      </c>
      <c r="F45" s="108">
        <f t="shared" si="33"/>
        <v>75</v>
      </c>
      <c r="G45" s="107">
        <f t="shared" si="34"/>
        <v>52</v>
      </c>
      <c r="H45" s="25" t="str">
        <f t="shared" si="35"/>
        <v/>
      </c>
      <c r="I45" s="25">
        <f t="shared" si="36"/>
        <v>20</v>
      </c>
      <c r="J45" s="110">
        <f t="shared" si="37"/>
        <v>3</v>
      </c>
      <c r="K45" s="109" t="str">
        <f>IFERROR(VLOOKUP(E45,'Road Races'!C:M,11,FALSE),"")</f>
        <v/>
      </c>
      <c r="L45" s="27" t="str">
        <f>IFERROR(VLOOKUP(E45,'Road Races'!Q:AA,11,FALSE),"")</f>
        <v/>
      </c>
      <c r="M45" s="27" t="str">
        <f>IFERROR(VLOOKUP(E45,SGP!AM:AU,6,FALSE),"")</f>
        <v/>
      </c>
      <c r="N45" s="26" t="str">
        <f>IFERROR(VLOOKUP(E45,'Road Races'!AE:AO,11,FALSE),"")</f>
        <v/>
      </c>
      <c r="O45" s="27" t="str">
        <f>IFERROR(VLOOKUP(E45,'Relays - track &amp; field'!C:F,4,FALSE),"")</f>
        <v/>
      </c>
      <c r="P45" s="26">
        <f>IFERROR(VLOOKUP(E45,'Relays - track &amp; field'!J:T,11,FALSE),"")</f>
        <v>20</v>
      </c>
      <c r="Q45" s="26" t="str">
        <f>IFERROR(VLOOKUP(E45,'Road Races'!AS:BC,11,FALSE),"")</f>
        <v/>
      </c>
      <c r="R45" s="26" t="str">
        <f>IFERROR(VLOOKUP(E45,'Road Races'!BG:BQ,11,FALSE),"")</f>
        <v/>
      </c>
      <c r="S45" s="26">
        <f>IFERROR(VLOOKUP(E45,SGP!U:Z,6,FALSE),"")</f>
        <v>24</v>
      </c>
      <c r="T45" s="26" t="str">
        <f>IFERROR(VLOOKUP(E45,'Relays - track &amp; field'!X:AB,4,FALSE),"")</f>
        <v/>
      </c>
      <c r="U45" s="26" t="str">
        <f>IFERROR(VLOOKUP(E45,'Road Races'!BU:CE,11,FALSE),"")</f>
        <v/>
      </c>
      <c r="V45" s="27" t="str">
        <f>IFERROR(VLOOKUP(E45,'Relays - track &amp; field'!AE:AO,11,FALSE),"")</f>
        <v/>
      </c>
      <c r="W45" s="26">
        <f>IFERROR(VLOOKUP(E45,SGP!C:H,6,FALSE),"")</f>
        <v>28</v>
      </c>
      <c r="X45" s="26" t="str">
        <f>IFERROR(VLOOKUP(E45,'Road Races'!CI:CS,11,FALSE),"")</f>
        <v/>
      </c>
      <c r="Y45" s="26" t="str">
        <f>IFERROR(VLOOKUP(E45,'Relays - track &amp; field'!AS:BC,11,FALSE),"")</f>
        <v/>
      </c>
      <c r="Z45" s="27" t="str">
        <f>IFERROR(VLOOKUP(E45,'Road Races'!CW:DG,11,FALSE),"")</f>
        <v/>
      </c>
      <c r="AA45" s="27" t="str">
        <f>IFERROR(VLOOKUP(Table!E85,'Club Champs'!D:H,4,FALSE),"")</f>
        <v/>
      </c>
      <c r="AB45" s="26" t="str">
        <f>IFERROR(VLOOKUP(E45,'Relays - track &amp; field'!AS:BC,11,FALSE),"")</f>
        <v/>
      </c>
      <c r="AC45" s="26" t="str">
        <f>IFERROR(VLOOKUP(E45,SGP!BE:BJ,6,FALSE),"")</f>
        <v/>
      </c>
      <c r="AD45" s="26" t="str">
        <f>IFERROR(VLOOKUP(E45,'Road Races'!DK:DU,11,FALSE),"")</f>
        <v/>
      </c>
      <c r="AE45" s="26" t="str">
        <f>IFERROR(VLOOKUP(E45,Marathon!C:M,11,FALSE),"")</f>
        <v/>
      </c>
      <c r="AF45" s="26"/>
      <c r="AG45" s="26"/>
      <c r="AH45" s="26"/>
      <c r="AI45" s="26"/>
      <c r="AJ45" s="25"/>
      <c r="AK45" s="25" t="str">
        <f t="shared" si="7"/>
        <v/>
      </c>
      <c r="AL45" s="25">
        <f t="shared" si="8"/>
        <v>24</v>
      </c>
      <c r="AM45" s="25">
        <f t="shared" si="9"/>
        <v>28</v>
      </c>
      <c r="AN45" s="25" t="str">
        <f t="shared" si="31"/>
        <v/>
      </c>
      <c r="AO45" s="25">
        <f t="shared" si="38"/>
        <v>28</v>
      </c>
      <c r="AP45" s="25">
        <f t="shared" si="39"/>
        <v>24</v>
      </c>
      <c r="AQ45" s="25" t="str">
        <f t="shared" si="40"/>
        <v/>
      </c>
      <c r="AR45" s="25" t="str">
        <f t="shared" si="12"/>
        <v/>
      </c>
      <c r="AS45" s="25" t="str">
        <f t="shared" si="29"/>
        <v/>
      </c>
      <c r="AT45" s="25" t="str">
        <f t="shared" si="30"/>
        <v/>
      </c>
      <c r="AU45" s="25" t="str">
        <f t="shared" si="13"/>
        <v/>
      </c>
      <c r="AV45" s="25" t="str">
        <f t="shared" si="14"/>
        <v/>
      </c>
      <c r="AW45" s="25" t="str">
        <f t="shared" si="15"/>
        <v/>
      </c>
      <c r="AX45" s="25" t="str">
        <f t="shared" si="16"/>
        <v/>
      </c>
      <c r="AY45" s="25" t="str">
        <f t="shared" si="17"/>
        <v/>
      </c>
      <c r="AZ45" s="25" t="str">
        <f t="shared" si="18"/>
        <v/>
      </c>
      <c r="BA45" s="25" t="str">
        <f t="shared" si="41"/>
        <v/>
      </c>
      <c r="BB45" s="25" t="str">
        <f t="shared" si="19"/>
        <v/>
      </c>
      <c r="BC45" s="25" t="str">
        <f t="shared" si="20"/>
        <v/>
      </c>
      <c r="BD45" s="25"/>
      <c r="BE45" s="25"/>
      <c r="BF45" s="25"/>
      <c r="BG45" s="25"/>
      <c r="BH45" s="25" t="str">
        <f t="shared" si="21"/>
        <v/>
      </c>
      <c r="BI45" s="25">
        <f t="shared" si="22"/>
        <v>20</v>
      </c>
      <c r="BJ45" s="25" t="str">
        <f t="shared" si="23"/>
        <v/>
      </c>
      <c r="BK45" s="25" t="str">
        <f t="shared" si="24"/>
        <v/>
      </c>
      <c r="BL45" s="25" t="str">
        <f t="shared" si="25"/>
        <v/>
      </c>
      <c r="BM45" s="25" t="str">
        <f t="shared" si="26"/>
        <v/>
      </c>
      <c r="BN45" s="25"/>
      <c r="BO45" s="25">
        <f t="shared" si="42"/>
        <v>20</v>
      </c>
      <c r="BP45" s="4"/>
    </row>
    <row r="46" spans="1:68" x14ac:dyDescent="0.25">
      <c r="A46" s="3"/>
      <c r="B46" s="25">
        <v>39</v>
      </c>
      <c r="C46" s="25">
        <f t="shared" si="32"/>
        <v>-1</v>
      </c>
      <c r="D46" s="25">
        <v>40</v>
      </c>
      <c r="E46" s="51" t="s">
        <v>250</v>
      </c>
      <c r="F46" s="108">
        <f t="shared" si="33"/>
        <v>73</v>
      </c>
      <c r="G46" s="107">
        <f t="shared" si="34"/>
        <v>46</v>
      </c>
      <c r="H46" s="25">
        <f t="shared" si="35"/>
        <v>14</v>
      </c>
      <c r="I46" s="25">
        <f t="shared" si="36"/>
        <v>10</v>
      </c>
      <c r="J46" s="110">
        <f t="shared" si="37"/>
        <v>3</v>
      </c>
      <c r="K46" s="109">
        <f>IFERROR(VLOOKUP(E46,'Road Races'!C:M,11,FALSE),"")</f>
        <v>14</v>
      </c>
      <c r="L46" s="27" t="str">
        <f>IFERROR(VLOOKUP(E46,'Road Races'!Q:AA,11,FALSE),"")</f>
        <v/>
      </c>
      <c r="M46" s="27">
        <f>IFERROR(VLOOKUP(E46,SGP!AM:AU,6,FALSE),"")</f>
        <v>46</v>
      </c>
      <c r="N46" s="26" t="str">
        <f>IFERROR(VLOOKUP(E46,'Road Races'!AE:AO,11,FALSE),"")</f>
        <v/>
      </c>
      <c r="O46" s="27" t="str">
        <f>IFERROR(VLOOKUP(E46,'Relays - track &amp; field'!C:F,4,FALSE),"")</f>
        <v/>
      </c>
      <c r="P46" s="26" t="str">
        <f>IFERROR(VLOOKUP(E46,'Relays - track &amp; field'!J:T,11,FALSE),"")</f>
        <v/>
      </c>
      <c r="Q46" s="26" t="str">
        <f>IFERROR(VLOOKUP(E46,'Road Races'!AS:BC,11,FALSE),"")</f>
        <v/>
      </c>
      <c r="R46" s="26" t="str">
        <f>IFERROR(VLOOKUP(E46,'Road Races'!BG:BQ,11,FALSE),"")</f>
        <v/>
      </c>
      <c r="S46" s="26" t="str">
        <f>IFERROR(VLOOKUP(E46,SGP!U:Z,6,FALSE),"")</f>
        <v/>
      </c>
      <c r="T46" s="26" t="str">
        <f>IFERROR(VLOOKUP(E46,'Relays - track &amp; field'!X:AB,4,FALSE),"")</f>
        <v/>
      </c>
      <c r="U46" s="26" t="str">
        <f>IFERROR(VLOOKUP(E46,'Road Races'!BU:CE,11,FALSE),"")</f>
        <v/>
      </c>
      <c r="V46" s="27">
        <f>IFERROR(VLOOKUP(E46,'Relays - track &amp; field'!AE:AO,11,FALSE),"")</f>
        <v>10</v>
      </c>
      <c r="W46" s="26" t="str">
        <f>IFERROR(VLOOKUP(E46,SGP!C:H,6,FALSE),"")</f>
        <v/>
      </c>
      <c r="X46" s="26" t="str">
        <f>IFERROR(VLOOKUP(E46,'Road Races'!CI:CS,11,FALSE),"")</f>
        <v/>
      </c>
      <c r="Y46" s="26" t="str">
        <f>IFERROR(VLOOKUP(E46,'Relays - track &amp; field'!AS:BC,11,FALSE),"")</f>
        <v/>
      </c>
      <c r="Z46" s="27" t="str">
        <f>IFERROR(VLOOKUP(E46,'Road Races'!CW:DG,11,FALSE),"")</f>
        <v/>
      </c>
      <c r="AA46" s="27" t="str">
        <f>IFERROR(VLOOKUP(Table!E11,'Club Champs'!D:H,4,FALSE),"")</f>
        <v/>
      </c>
      <c r="AB46" s="26" t="str">
        <f>IFERROR(VLOOKUP(E46,'Relays - track &amp; field'!AS:BC,11,FALSE),"")</f>
        <v/>
      </c>
      <c r="AC46" s="26" t="str">
        <f>IFERROR(VLOOKUP(E46,SGP!BE:BJ,6,FALSE),"")</f>
        <v/>
      </c>
      <c r="AD46" s="26" t="str">
        <f>IFERROR(VLOOKUP(E46,'Road Races'!DK:DU,11,FALSE),"")</f>
        <v/>
      </c>
      <c r="AE46" s="26" t="str">
        <f>IFERROR(VLOOKUP(E46,Marathon!C:M,11,FALSE),"")</f>
        <v/>
      </c>
      <c r="AF46" s="26"/>
      <c r="AG46" s="26"/>
      <c r="AH46" s="26"/>
      <c r="AI46" s="26"/>
      <c r="AJ46" s="25"/>
      <c r="AK46" s="25">
        <f t="shared" si="7"/>
        <v>46</v>
      </c>
      <c r="AL46" s="25" t="str">
        <f t="shared" si="8"/>
        <v/>
      </c>
      <c r="AM46" s="25" t="str">
        <f t="shared" si="9"/>
        <v/>
      </c>
      <c r="AN46" s="25" t="str">
        <f t="shared" si="31"/>
        <v/>
      </c>
      <c r="AO46" s="25">
        <f t="shared" si="38"/>
        <v>46</v>
      </c>
      <c r="AP46" s="25" t="str">
        <f t="shared" si="39"/>
        <v/>
      </c>
      <c r="AQ46" s="25">
        <f t="shared" si="40"/>
        <v>14</v>
      </c>
      <c r="AR46" s="25" t="str">
        <f t="shared" si="12"/>
        <v/>
      </c>
      <c r="AS46" s="25" t="str">
        <f t="shared" si="29"/>
        <v/>
      </c>
      <c r="AT46" s="25" t="str">
        <f t="shared" si="30"/>
        <v/>
      </c>
      <c r="AU46" s="25" t="str">
        <f t="shared" si="13"/>
        <v/>
      </c>
      <c r="AV46" s="25" t="str">
        <f t="shared" si="14"/>
        <v/>
      </c>
      <c r="AW46" s="25" t="str">
        <f t="shared" si="15"/>
        <v/>
      </c>
      <c r="AX46" s="25" t="str">
        <f t="shared" si="16"/>
        <v/>
      </c>
      <c r="AY46" s="25" t="str">
        <f t="shared" si="17"/>
        <v/>
      </c>
      <c r="AZ46" s="25" t="str">
        <f t="shared" si="18"/>
        <v/>
      </c>
      <c r="BA46" s="25">
        <f t="shared" si="41"/>
        <v>14</v>
      </c>
      <c r="BB46" s="25" t="str">
        <f t="shared" si="19"/>
        <v/>
      </c>
      <c r="BC46" s="25" t="str">
        <f t="shared" si="20"/>
        <v/>
      </c>
      <c r="BD46" s="25"/>
      <c r="BE46" s="25"/>
      <c r="BF46" s="25"/>
      <c r="BG46" s="25"/>
      <c r="BH46" s="25" t="str">
        <f t="shared" si="21"/>
        <v/>
      </c>
      <c r="BI46" s="25" t="str">
        <f t="shared" si="22"/>
        <v/>
      </c>
      <c r="BJ46" s="25" t="str">
        <f t="shared" si="23"/>
        <v/>
      </c>
      <c r="BK46" s="25">
        <f t="shared" si="24"/>
        <v>10</v>
      </c>
      <c r="BL46" s="25" t="str">
        <f t="shared" si="25"/>
        <v/>
      </c>
      <c r="BM46" s="25" t="str">
        <f t="shared" si="26"/>
        <v/>
      </c>
      <c r="BN46" s="25"/>
      <c r="BO46" s="25">
        <f t="shared" si="42"/>
        <v>10</v>
      </c>
      <c r="BP46" s="4"/>
    </row>
    <row r="47" spans="1:68" x14ac:dyDescent="0.25">
      <c r="A47" s="3"/>
      <c r="B47" s="25">
        <v>93</v>
      </c>
      <c r="C47" s="25">
        <f t="shared" si="32"/>
        <v>52</v>
      </c>
      <c r="D47" s="25">
        <v>41</v>
      </c>
      <c r="E47" s="51" t="s">
        <v>288</v>
      </c>
      <c r="F47" s="108">
        <f t="shared" si="33"/>
        <v>71</v>
      </c>
      <c r="G47" s="107">
        <f t="shared" si="34"/>
        <v>48</v>
      </c>
      <c r="H47" s="25" t="str">
        <f t="shared" si="35"/>
        <v/>
      </c>
      <c r="I47" s="25">
        <f t="shared" si="36"/>
        <v>20</v>
      </c>
      <c r="J47" s="110">
        <f t="shared" si="37"/>
        <v>3</v>
      </c>
      <c r="K47" s="109" t="str">
        <f>IFERROR(VLOOKUP(E47,'Road Races'!C:M,11,FALSE),"")</f>
        <v/>
      </c>
      <c r="L47" s="27" t="str">
        <f>IFERROR(VLOOKUP(E47,'Road Races'!Q:AA,11,FALSE),"")</f>
        <v/>
      </c>
      <c r="M47" s="27" t="str">
        <f>IFERROR(VLOOKUP(E47,SGP!AM:AU,6,FALSE),"")</f>
        <v/>
      </c>
      <c r="N47" s="26" t="str">
        <f>IFERROR(VLOOKUP(E47,'Road Races'!AE:AO,11,FALSE),"")</f>
        <v/>
      </c>
      <c r="O47" s="27" t="str">
        <f>IFERROR(VLOOKUP(E47,'Relays - track &amp; field'!C:F,4,FALSE),"")</f>
        <v/>
      </c>
      <c r="P47" s="26">
        <f>IFERROR(VLOOKUP(E47,'Relays - track &amp; field'!J:T,11,FALSE),"")</f>
        <v>3</v>
      </c>
      <c r="Q47" s="26" t="str">
        <f>IFERROR(VLOOKUP(E47,'Road Races'!AS:BC,11,FALSE),"")</f>
        <v/>
      </c>
      <c r="R47" s="26" t="str">
        <f>IFERROR(VLOOKUP(E47,'Road Races'!BG:BQ,11,FALSE),"")</f>
        <v/>
      </c>
      <c r="S47" s="26" t="str">
        <f>IFERROR(VLOOKUP(E47,SGP!U:Z,6,FALSE),"")</f>
        <v/>
      </c>
      <c r="T47" s="26" t="str">
        <f>IFERROR(VLOOKUP(E47,'Relays - track &amp; field'!X:AB,4,FALSE),"")</f>
        <v/>
      </c>
      <c r="U47" s="26" t="str">
        <f>IFERROR(VLOOKUP(E47,'Road Races'!BU:CE,11,FALSE),"")</f>
        <v/>
      </c>
      <c r="V47" s="27">
        <f>IFERROR(VLOOKUP(E47,'Relays - track &amp; field'!AE:AO,11,FALSE),"")</f>
        <v>20</v>
      </c>
      <c r="W47" s="26">
        <f>IFERROR(VLOOKUP(E47,SGP!C:H,6,FALSE),"")</f>
        <v>48</v>
      </c>
      <c r="X47" s="26" t="str">
        <f>IFERROR(VLOOKUP(E47,'Road Races'!CI:CS,11,FALSE),"")</f>
        <v/>
      </c>
      <c r="Y47" s="26" t="str">
        <f>IFERROR(VLOOKUP(E47,'Relays - track &amp; field'!AS:BC,11,FALSE),"")</f>
        <v/>
      </c>
      <c r="Z47" s="27" t="str">
        <f>IFERROR(VLOOKUP(E47,'Road Races'!CW:DG,11,FALSE),"")</f>
        <v/>
      </c>
      <c r="AA47" s="27" t="str">
        <f>IFERROR(VLOOKUP(Table!E87,'Club Champs'!D:H,4,FALSE),"")</f>
        <v/>
      </c>
      <c r="AB47" s="26" t="str">
        <f>IFERROR(VLOOKUP(E47,'Relays - track &amp; field'!AS:BC,11,FALSE),"")</f>
        <v/>
      </c>
      <c r="AC47" s="26" t="str">
        <f>IFERROR(VLOOKUP(E47,SGP!BE:BJ,6,FALSE),"")</f>
        <v/>
      </c>
      <c r="AD47" s="26" t="str">
        <f>IFERROR(VLOOKUP(E47,'Road Races'!DK:DU,11,FALSE),"")</f>
        <v/>
      </c>
      <c r="AE47" s="26" t="str">
        <f>IFERROR(VLOOKUP(E47,Marathon!C:M,11,FALSE),"")</f>
        <v/>
      </c>
      <c r="AF47" s="26"/>
      <c r="AG47" s="26"/>
      <c r="AH47" s="26"/>
      <c r="AI47" s="26"/>
      <c r="AJ47" s="25"/>
      <c r="AK47" s="25" t="str">
        <f t="shared" si="7"/>
        <v/>
      </c>
      <c r="AL47" s="25" t="str">
        <f t="shared" si="8"/>
        <v/>
      </c>
      <c r="AM47" s="25">
        <f t="shared" si="9"/>
        <v>48</v>
      </c>
      <c r="AN47" s="25" t="str">
        <f t="shared" si="31"/>
        <v/>
      </c>
      <c r="AO47" s="25">
        <f t="shared" si="38"/>
        <v>48</v>
      </c>
      <c r="AP47" s="25" t="str">
        <f t="shared" si="39"/>
        <v/>
      </c>
      <c r="AQ47" s="25" t="str">
        <f t="shared" si="40"/>
        <v/>
      </c>
      <c r="AR47" s="25" t="str">
        <f t="shared" si="12"/>
        <v/>
      </c>
      <c r="AS47" s="25" t="str">
        <f t="shared" si="29"/>
        <v/>
      </c>
      <c r="AT47" s="25" t="str">
        <f t="shared" si="30"/>
        <v/>
      </c>
      <c r="AU47" s="25" t="str">
        <f t="shared" si="13"/>
        <v/>
      </c>
      <c r="AV47" s="25" t="str">
        <f t="shared" si="14"/>
        <v/>
      </c>
      <c r="AW47" s="25" t="str">
        <f t="shared" si="15"/>
        <v/>
      </c>
      <c r="AX47" s="25" t="str">
        <f t="shared" si="16"/>
        <v/>
      </c>
      <c r="AY47" s="25" t="str">
        <f t="shared" si="17"/>
        <v/>
      </c>
      <c r="AZ47" s="25" t="str">
        <f t="shared" si="18"/>
        <v/>
      </c>
      <c r="BA47" s="25" t="str">
        <f t="shared" si="41"/>
        <v/>
      </c>
      <c r="BB47" s="25" t="str">
        <f t="shared" si="19"/>
        <v/>
      </c>
      <c r="BC47" s="25" t="str">
        <f t="shared" si="20"/>
        <v/>
      </c>
      <c r="BD47" s="25"/>
      <c r="BE47" s="25"/>
      <c r="BF47" s="25"/>
      <c r="BG47" s="25"/>
      <c r="BH47" s="25" t="str">
        <f t="shared" si="21"/>
        <v/>
      </c>
      <c r="BI47" s="25">
        <f t="shared" si="22"/>
        <v>3</v>
      </c>
      <c r="BJ47" s="25" t="str">
        <f t="shared" si="23"/>
        <v/>
      </c>
      <c r="BK47" s="25">
        <f t="shared" si="24"/>
        <v>20</v>
      </c>
      <c r="BL47" s="25" t="str">
        <f t="shared" si="25"/>
        <v/>
      </c>
      <c r="BM47" s="25" t="str">
        <f t="shared" si="26"/>
        <v/>
      </c>
      <c r="BN47" s="25"/>
      <c r="BO47" s="25">
        <f t="shared" si="42"/>
        <v>20</v>
      </c>
      <c r="BP47" s="4"/>
    </row>
    <row r="48" spans="1:68" x14ac:dyDescent="0.25">
      <c r="A48" s="3"/>
      <c r="B48" s="25">
        <v>80</v>
      </c>
      <c r="C48" s="25">
        <f t="shared" si="32"/>
        <v>38</v>
      </c>
      <c r="D48" s="25">
        <v>42</v>
      </c>
      <c r="E48" s="51" t="s">
        <v>295</v>
      </c>
      <c r="F48" s="108">
        <f t="shared" si="33"/>
        <v>69</v>
      </c>
      <c r="G48" s="107">
        <f t="shared" si="34"/>
        <v>67</v>
      </c>
      <c r="H48" s="25" t="str">
        <f t="shared" si="35"/>
        <v/>
      </c>
      <c r="I48" s="25" t="str">
        <f t="shared" si="36"/>
        <v/>
      </c>
      <c r="J48" s="110">
        <f t="shared" si="37"/>
        <v>2</v>
      </c>
      <c r="K48" s="109" t="str">
        <f>IFERROR(VLOOKUP(E48,'Road Races'!C:M,11,FALSE),"")</f>
        <v/>
      </c>
      <c r="L48" s="27" t="str">
        <f>IFERROR(VLOOKUP(E48,'Road Races'!Q:AA,11,FALSE),"")</f>
        <v/>
      </c>
      <c r="M48" s="27" t="str">
        <f>IFERROR(VLOOKUP(E48,SGP!AM:AU,6,FALSE),"")</f>
        <v/>
      </c>
      <c r="N48" s="26" t="str">
        <f>IFERROR(VLOOKUP(E48,'Road Races'!AE:AO,11,FALSE),"")</f>
        <v/>
      </c>
      <c r="O48" s="27" t="str">
        <f>IFERROR(VLOOKUP(E48,'Relays - track &amp; field'!C:F,4,FALSE),"")</f>
        <v/>
      </c>
      <c r="P48" s="26" t="str">
        <f>IFERROR(VLOOKUP(E48,'Relays - track &amp; field'!J:T,11,FALSE),"")</f>
        <v/>
      </c>
      <c r="Q48" s="26" t="str">
        <f>IFERROR(VLOOKUP(E48,'Road Races'!AS:BC,11,FALSE),"")</f>
        <v/>
      </c>
      <c r="R48" s="26" t="str">
        <f>IFERROR(VLOOKUP(E48,'Road Races'!BG:BQ,11,FALSE),"")</f>
        <v/>
      </c>
      <c r="S48" s="26">
        <f>IFERROR(VLOOKUP(E48,SGP!U:Z,6,FALSE),"")</f>
        <v>20</v>
      </c>
      <c r="T48" s="26" t="str">
        <f>IFERROR(VLOOKUP(E48,'Relays - track &amp; field'!X:AB,4,FALSE),"")</f>
        <v/>
      </c>
      <c r="U48" s="26" t="str">
        <f>IFERROR(VLOOKUP(E48,'Road Races'!BU:CE,11,FALSE),"")</f>
        <v/>
      </c>
      <c r="V48" s="27" t="str">
        <f>IFERROR(VLOOKUP(E48,'Relays - track &amp; field'!AE:AO,11,FALSE),"")</f>
        <v/>
      </c>
      <c r="W48" s="26">
        <f>IFERROR(VLOOKUP(E48,SGP!C:H,6,FALSE),"")</f>
        <v>47</v>
      </c>
      <c r="X48" s="26" t="str">
        <f>IFERROR(VLOOKUP(E48,'Road Races'!CI:CS,11,FALSE),"")</f>
        <v/>
      </c>
      <c r="Y48" s="26" t="str">
        <f>IFERROR(VLOOKUP(E48,'Relays - track &amp; field'!AS:BC,11,FALSE),"")</f>
        <v/>
      </c>
      <c r="Z48" s="27" t="str">
        <f>IFERROR(VLOOKUP(E48,'Road Races'!CW:DG,11,FALSE),"")</f>
        <v/>
      </c>
      <c r="AA48" s="27" t="str">
        <f>IFERROR(VLOOKUP(Table!E97,'Club Champs'!D:H,4,FALSE),"")</f>
        <v/>
      </c>
      <c r="AB48" s="26" t="str">
        <f>IFERROR(VLOOKUP(E48,'Relays - track &amp; field'!AS:BC,11,FALSE),"")</f>
        <v/>
      </c>
      <c r="AC48" s="26" t="str">
        <f>IFERROR(VLOOKUP(E48,SGP!BE:BJ,6,FALSE),"")</f>
        <v/>
      </c>
      <c r="AD48" s="26" t="str">
        <f>IFERROR(VLOOKUP(E48,'Road Races'!DK:DU,11,FALSE),"")</f>
        <v/>
      </c>
      <c r="AE48" s="26" t="str">
        <f>IFERROR(VLOOKUP(E48,Marathon!C:M,11,FALSE),"")</f>
        <v/>
      </c>
      <c r="AF48" s="26"/>
      <c r="AG48" s="26"/>
      <c r="AH48" s="26"/>
      <c r="AI48" s="26"/>
      <c r="AJ48" s="25"/>
      <c r="AK48" s="25" t="str">
        <f t="shared" si="7"/>
        <v/>
      </c>
      <c r="AL48" s="25">
        <f t="shared" si="8"/>
        <v>20</v>
      </c>
      <c r="AM48" s="25">
        <f t="shared" si="9"/>
        <v>47</v>
      </c>
      <c r="AN48" s="25" t="str">
        <f t="shared" si="31"/>
        <v/>
      </c>
      <c r="AO48" s="25">
        <f t="shared" si="38"/>
        <v>47</v>
      </c>
      <c r="AP48" s="25">
        <f t="shared" si="39"/>
        <v>20</v>
      </c>
      <c r="AQ48" s="25" t="str">
        <f t="shared" si="40"/>
        <v/>
      </c>
      <c r="AR48" s="25" t="str">
        <f t="shared" si="12"/>
        <v/>
      </c>
      <c r="AS48" s="25" t="str">
        <f t="shared" si="29"/>
        <v/>
      </c>
      <c r="AT48" s="25" t="str">
        <f t="shared" si="30"/>
        <v/>
      </c>
      <c r="AU48" s="25" t="str">
        <f t="shared" si="13"/>
        <v/>
      </c>
      <c r="AV48" s="25" t="str">
        <f t="shared" si="14"/>
        <v/>
      </c>
      <c r="AW48" s="25" t="str">
        <f t="shared" si="15"/>
        <v/>
      </c>
      <c r="AX48" s="25" t="str">
        <f t="shared" si="16"/>
        <v/>
      </c>
      <c r="AY48" s="25" t="str">
        <f t="shared" si="17"/>
        <v/>
      </c>
      <c r="AZ48" s="25" t="str">
        <f t="shared" si="18"/>
        <v/>
      </c>
      <c r="BA48" s="25" t="str">
        <f t="shared" si="41"/>
        <v/>
      </c>
      <c r="BB48" s="25" t="str">
        <f t="shared" si="19"/>
        <v/>
      </c>
      <c r="BC48" s="25" t="str">
        <f t="shared" si="20"/>
        <v/>
      </c>
      <c r="BD48" s="25"/>
      <c r="BE48" s="25"/>
      <c r="BF48" s="25"/>
      <c r="BG48" s="25"/>
      <c r="BH48" s="25" t="str">
        <f t="shared" si="21"/>
        <v/>
      </c>
      <c r="BI48" s="25" t="str">
        <f t="shared" si="22"/>
        <v/>
      </c>
      <c r="BJ48" s="25" t="str">
        <f t="shared" si="23"/>
        <v/>
      </c>
      <c r="BK48" s="25" t="str">
        <f t="shared" si="24"/>
        <v/>
      </c>
      <c r="BL48" s="25" t="str">
        <f t="shared" si="25"/>
        <v/>
      </c>
      <c r="BM48" s="25" t="str">
        <f t="shared" si="26"/>
        <v/>
      </c>
      <c r="BN48" s="25"/>
      <c r="BO48" s="25" t="str">
        <f t="shared" si="42"/>
        <v/>
      </c>
      <c r="BP48" s="4"/>
    </row>
    <row r="49" spans="1:68" x14ac:dyDescent="0.25">
      <c r="A49" s="3"/>
      <c r="B49" s="25">
        <v>36</v>
      </c>
      <c r="C49" s="25">
        <f t="shared" si="32"/>
        <v>-7</v>
      </c>
      <c r="D49" s="25">
        <v>43</v>
      </c>
      <c r="E49" s="51" t="s">
        <v>14</v>
      </c>
      <c r="F49" s="108">
        <f t="shared" si="33"/>
        <v>65</v>
      </c>
      <c r="G49" s="107">
        <f t="shared" si="34"/>
        <v>63</v>
      </c>
      <c r="H49" s="25" t="str">
        <f t="shared" si="35"/>
        <v/>
      </c>
      <c r="I49" s="25" t="str">
        <f t="shared" si="36"/>
        <v/>
      </c>
      <c r="J49" s="110">
        <f t="shared" si="37"/>
        <v>2</v>
      </c>
      <c r="K49" s="109" t="str">
        <f>IFERROR(VLOOKUP(E49,'Road Races'!C:M,11,FALSE),"")</f>
        <v/>
      </c>
      <c r="L49" s="27" t="str">
        <f>IFERROR(VLOOKUP(E49,'Road Races'!Q:AA,11,FALSE),"")</f>
        <v/>
      </c>
      <c r="M49" s="27">
        <f>IFERROR(VLOOKUP(E49,SGP!AM:AU,6,FALSE),"")</f>
        <v>20</v>
      </c>
      <c r="N49" s="26" t="str">
        <f>IFERROR(VLOOKUP(E49,'Road Races'!AE:AO,11,FALSE),"")</f>
        <v/>
      </c>
      <c r="O49" s="27" t="str">
        <f>IFERROR(VLOOKUP(E49,'Relays - track &amp; field'!C:F,4,FALSE),"")</f>
        <v/>
      </c>
      <c r="P49" s="26" t="str">
        <f>IFERROR(VLOOKUP(E49,'Relays - track &amp; field'!J:T,11,FALSE),"")</f>
        <v/>
      </c>
      <c r="Q49" s="26" t="str">
        <f>IFERROR(VLOOKUP(E49,'Road Races'!AS:BC,11,FALSE),"")</f>
        <v/>
      </c>
      <c r="R49" s="26" t="str">
        <f>IFERROR(VLOOKUP(E49,'Road Races'!BG:BQ,11,FALSE),"")</f>
        <v/>
      </c>
      <c r="S49" s="26">
        <f>IFERROR(VLOOKUP(E49,SGP!U:Z,6,FALSE),"")</f>
        <v>43</v>
      </c>
      <c r="T49" s="26" t="str">
        <f>IFERROR(VLOOKUP(E49,'Relays - track &amp; field'!X:AB,4,FALSE),"")</f>
        <v/>
      </c>
      <c r="U49" s="26" t="str">
        <f>IFERROR(VLOOKUP(E49,'Road Races'!BU:CE,11,FALSE),"")</f>
        <v/>
      </c>
      <c r="V49" s="27" t="str">
        <f>IFERROR(VLOOKUP(E49,'Relays - track &amp; field'!AE:AO,11,FALSE),"")</f>
        <v/>
      </c>
      <c r="W49" s="26" t="str">
        <f>IFERROR(VLOOKUP(E49,SGP!C:H,6,FALSE),"")</f>
        <v/>
      </c>
      <c r="X49" s="26" t="str">
        <f>IFERROR(VLOOKUP(E49,'Road Races'!CI:CS,11,FALSE),"")</f>
        <v/>
      </c>
      <c r="Y49" s="26" t="str">
        <f>IFERROR(VLOOKUP(E49,'Relays - track &amp; field'!AS:BC,11,FALSE),"")</f>
        <v/>
      </c>
      <c r="Z49" s="27" t="str">
        <f>IFERROR(VLOOKUP(E49,'Road Races'!CW:DG,11,FALSE),"")</f>
        <v/>
      </c>
      <c r="AA49" s="27" t="str">
        <f>IFERROR(VLOOKUP(Table!E43,'Club Champs'!D:H,4,FALSE),"")</f>
        <v/>
      </c>
      <c r="AB49" s="26" t="str">
        <f>IFERROR(VLOOKUP(E49,'Relays - track &amp; field'!AS:BC,11,FALSE),"")</f>
        <v/>
      </c>
      <c r="AC49" s="26" t="str">
        <f>IFERROR(VLOOKUP(E49,SGP!BE:BJ,6,FALSE),"")</f>
        <v/>
      </c>
      <c r="AD49" s="26" t="str">
        <f>IFERROR(VLOOKUP(E49,'Road Races'!DK:DU,11,FALSE),"")</f>
        <v/>
      </c>
      <c r="AE49" s="26" t="str">
        <f>IFERROR(VLOOKUP(E49,Marathon!C:M,11,FALSE),"")</f>
        <v/>
      </c>
      <c r="AF49" s="26"/>
      <c r="AG49" s="26"/>
      <c r="AH49" s="26"/>
      <c r="AI49" s="26"/>
      <c r="AJ49" s="25"/>
      <c r="AK49" s="25">
        <f t="shared" si="7"/>
        <v>20</v>
      </c>
      <c r="AL49" s="25">
        <f t="shared" si="8"/>
        <v>43</v>
      </c>
      <c r="AM49" s="25" t="str">
        <f t="shared" si="9"/>
        <v/>
      </c>
      <c r="AN49" s="25" t="str">
        <f t="shared" si="31"/>
        <v/>
      </c>
      <c r="AO49" s="25">
        <f t="shared" si="38"/>
        <v>43</v>
      </c>
      <c r="AP49" s="25">
        <f t="shared" si="39"/>
        <v>20</v>
      </c>
      <c r="AQ49" s="25" t="str">
        <f t="shared" si="40"/>
        <v/>
      </c>
      <c r="AR49" s="25" t="str">
        <f t="shared" si="12"/>
        <v/>
      </c>
      <c r="AS49" s="25" t="str">
        <f t="shared" si="29"/>
        <v/>
      </c>
      <c r="AT49" s="25" t="str">
        <f t="shared" si="30"/>
        <v/>
      </c>
      <c r="AU49" s="25" t="str">
        <f t="shared" si="13"/>
        <v/>
      </c>
      <c r="AV49" s="25" t="str">
        <f t="shared" si="14"/>
        <v/>
      </c>
      <c r="AW49" s="25" t="str">
        <f t="shared" si="15"/>
        <v/>
      </c>
      <c r="AX49" s="25" t="str">
        <f t="shared" si="16"/>
        <v/>
      </c>
      <c r="AY49" s="25" t="str">
        <f t="shared" si="17"/>
        <v/>
      </c>
      <c r="AZ49" s="25" t="str">
        <f t="shared" si="18"/>
        <v/>
      </c>
      <c r="BA49" s="25" t="str">
        <f t="shared" si="41"/>
        <v/>
      </c>
      <c r="BB49" s="25" t="str">
        <f t="shared" si="19"/>
        <v/>
      </c>
      <c r="BC49" s="25" t="str">
        <f t="shared" si="20"/>
        <v/>
      </c>
      <c r="BD49" s="25"/>
      <c r="BE49" s="25"/>
      <c r="BF49" s="25"/>
      <c r="BG49" s="25"/>
      <c r="BH49" s="25" t="str">
        <f t="shared" si="21"/>
        <v/>
      </c>
      <c r="BI49" s="25" t="str">
        <f t="shared" si="22"/>
        <v/>
      </c>
      <c r="BJ49" s="25" t="str">
        <f t="shared" si="23"/>
        <v/>
      </c>
      <c r="BK49" s="25" t="str">
        <f t="shared" si="24"/>
        <v/>
      </c>
      <c r="BL49" s="25" t="str">
        <f t="shared" si="25"/>
        <v/>
      </c>
      <c r="BM49" s="25" t="str">
        <f t="shared" si="26"/>
        <v/>
      </c>
      <c r="BN49" s="25"/>
      <c r="BO49" s="25" t="str">
        <f t="shared" si="42"/>
        <v/>
      </c>
      <c r="BP49" s="4"/>
    </row>
    <row r="50" spans="1:68" x14ac:dyDescent="0.25">
      <c r="A50" s="3"/>
      <c r="B50" s="25">
        <v>40</v>
      </c>
      <c r="C50" s="25">
        <f t="shared" si="32"/>
        <v>-4</v>
      </c>
      <c r="D50" s="25">
        <v>44</v>
      </c>
      <c r="E50" s="51" t="s">
        <v>260</v>
      </c>
      <c r="F50" s="108">
        <f t="shared" si="33"/>
        <v>65</v>
      </c>
      <c r="G50" s="107">
        <f t="shared" si="34"/>
        <v>62</v>
      </c>
      <c r="H50" s="25" t="str">
        <f t="shared" si="35"/>
        <v/>
      </c>
      <c r="I50" s="25" t="str">
        <f t="shared" si="36"/>
        <v/>
      </c>
      <c r="J50" s="110">
        <f t="shared" si="37"/>
        <v>3</v>
      </c>
      <c r="K50" s="109" t="str">
        <f>IFERROR(VLOOKUP(E50,'Road Races'!C:M,11,FALSE),"")</f>
        <v/>
      </c>
      <c r="L50" s="27" t="str">
        <f>IFERROR(VLOOKUP(E50,'Road Races'!Q:AA,11,FALSE),"")</f>
        <v/>
      </c>
      <c r="M50" s="27">
        <f>IFERROR(VLOOKUP(E50,SGP!AM:AU,6,FALSE),"")</f>
        <v>20</v>
      </c>
      <c r="N50" s="26" t="str">
        <f>IFERROR(VLOOKUP(E50,'Road Races'!AE:AO,11,FALSE),"")</f>
        <v/>
      </c>
      <c r="O50" s="27" t="str">
        <f>IFERROR(VLOOKUP(E50,'Relays - track &amp; field'!C:F,4,FALSE),"")</f>
        <v/>
      </c>
      <c r="P50" s="26" t="str">
        <f>IFERROR(VLOOKUP(E50,'Relays - track &amp; field'!J:T,11,FALSE),"")</f>
        <v/>
      </c>
      <c r="Q50" s="26" t="str">
        <f>IFERROR(VLOOKUP(E50,'Road Races'!AS:BC,11,FALSE),"")</f>
        <v/>
      </c>
      <c r="R50" s="26" t="str">
        <f>IFERROR(VLOOKUP(E50,'Road Races'!BG:BQ,11,FALSE),"")</f>
        <v/>
      </c>
      <c r="S50" s="26">
        <f>IFERROR(VLOOKUP(E50,SGP!U:Z,6,FALSE),"")</f>
        <v>39</v>
      </c>
      <c r="T50" s="26" t="str">
        <f>IFERROR(VLOOKUP(E50,'Relays - track &amp; field'!X:AB,4,FALSE),"")</f>
        <v/>
      </c>
      <c r="U50" s="26" t="str">
        <f>IFERROR(VLOOKUP(E50,'Road Races'!BU:CE,11,FALSE),"")</f>
        <v/>
      </c>
      <c r="V50" s="27" t="str">
        <f>IFERROR(VLOOKUP(E50,'Relays - track &amp; field'!AE:AO,11,FALSE),"")</f>
        <v/>
      </c>
      <c r="W50" s="26">
        <f>IFERROR(VLOOKUP(E50,SGP!C:H,6,FALSE),"")</f>
        <v>23</v>
      </c>
      <c r="X50" s="26" t="str">
        <f>IFERROR(VLOOKUP(E50,'Road Races'!CI:CS,11,FALSE),"")</f>
        <v/>
      </c>
      <c r="Y50" s="26" t="str">
        <f>IFERROR(VLOOKUP(E50,'Relays - track &amp; field'!AS:BC,11,FALSE),"")</f>
        <v/>
      </c>
      <c r="Z50" s="27" t="str">
        <f>IFERROR(VLOOKUP(E50,'Road Races'!CW:DG,11,FALSE),"")</f>
        <v/>
      </c>
      <c r="AA50" s="27" t="str">
        <f>IFERROR(VLOOKUP(Table!E37,'Club Champs'!D:H,4,FALSE),"")</f>
        <v/>
      </c>
      <c r="AB50" s="26" t="str">
        <f>IFERROR(VLOOKUP(E50,'Relays - track &amp; field'!AS:BC,11,FALSE),"")</f>
        <v/>
      </c>
      <c r="AC50" s="26" t="str">
        <f>IFERROR(VLOOKUP(E50,SGP!BE:BJ,6,FALSE),"")</f>
        <v/>
      </c>
      <c r="AD50" s="26" t="str">
        <f>IFERROR(VLOOKUP(E50,'Road Races'!DK:DU,11,FALSE),"")</f>
        <v/>
      </c>
      <c r="AE50" s="26" t="str">
        <f>IFERROR(VLOOKUP(E50,Marathon!C:M,11,FALSE),"")</f>
        <v/>
      </c>
      <c r="AF50" s="26"/>
      <c r="AG50" s="26"/>
      <c r="AH50" s="26"/>
      <c r="AI50" s="26"/>
      <c r="AJ50" s="25"/>
      <c r="AK50" s="25">
        <f t="shared" si="7"/>
        <v>20</v>
      </c>
      <c r="AL50" s="25">
        <f t="shared" si="8"/>
        <v>39</v>
      </c>
      <c r="AM50" s="25">
        <f t="shared" si="9"/>
        <v>23</v>
      </c>
      <c r="AN50" s="25" t="str">
        <f t="shared" si="31"/>
        <v/>
      </c>
      <c r="AO50" s="25">
        <f t="shared" si="38"/>
        <v>39</v>
      </c>
      <c r="AP50" s="25">
        <f t="shared" si="39"/>
        <v>23</v>
      </c>
      <c r="AQ50" s="25" t="str">
        <f t="shared" si="40"/>
        <v/>
      </c>
      <c r="AR50" s="25" t="str">
        <f t="shared" si="12"/>
        <v/>
      </c>
      <c r="AS50" s="25" t="str">
        <f t="shared" si="29"/>
        <v/>
      </c>
      <c r="AT50" s="25" t="str">
        <f t="shared" si="30"/>
        <v/>
      </c>
      <c r="AU50" s="25" t="str">
        <f t="shared" si="13"/>
        <v/>
      </c>
      <c r="AV50" s="25" t="str">
        <f t="shared" si="14"/>
        <v/>
      </c>
      <c r="AW50" s="25" t="str">
        <f t="shared" si="15"/>
        <v/>
      </c>
      <c r="AX50" s="25" t="str">
        <f t="shared" si="16"/>
        <v/>
      </c>
      <c r="AY50" s="25" t="str">
        <f t="shared" si="17"/>
        <v/>
      </c>
      <c r="AZ50" s="25" t="str">
        <f t="shared" si="18"/>
        <v/>
      </c>
      <c r="BA50" s="25" t="str">
        <f t="shared" si="41"/>
        <v/>
      </c>
      <c r="BB50" s="25" t="str">
        <f t="shared" si="19"/>
        <v/>
      </c>
      <c r="BC50" s="25" t="str">
        <f t="shared" si="20"/>
        <v/>
      </c>
      <c r="BD50" s="25"/>
      <c r="BE50" s="25"/>
      <c r="BF50" s="25"/>
      <c r="BG50" s="25"/>
      <c r="BH50" s="25" t="str">
        <f t="shared" si="21"/>
        <v/>
      </c>
      <c r="BI50" s="25" t="str">
        <f t="shared" si="22"/>
        <v/>
      </c>
      <c r="BJ50" s="25" t="str">
        <f t="shared" si="23"/>
        <v/>
      </c>
      <c r="BK50" s="25" t="str">
        <f t="shared" si="24"/>
        <v/>
      </c>
      <c r="BL50" s="25" t="str">
        <f t="shared" si="25"/>
        <v/>
      </c>
      <c r="BM50" s="25" t="str">
        <f t="shared" si="26"/>
        <v/>
      </c>
      <c r="BN50" s="25"/>
      <c r="BO50" s="25" t="str">
        <f t="shared" si="42"/>
        <v/>
      </c>
      <c r="BP50" s="4"/>
    </row>
    <row r="51" spans="1:68" x14ac:dyDescent="0.25">
      <c r="A51" s="3"/>
      <c r="B51" s="25">
        <v>37</v>
      </c>
      <c r="C51" s="25">
        <f t="shared" si="32"/>
        <v>-8</v>
      </c>
      <c r="D51" s="25">
        <v>45</v>
      </c>
      <c r="E51" s="51" t="s">
        <v>86</v>
      </c>
      <c r="F51" s="108">
        <f t="shared" si="33"/>
        <v>64</v>
      </c>
      <c r="G51" s="107">
        <f t="shared" si="34"/>
        <v>23</v>
      </c>
      <c r="H51" s="25">
        <f t="shared" si="35"/>
        <v>39</v>
      </c>
      <c r="I51" s="25" t="str">
        <f t="shared" si="36"/>
        <v/>
      </c>
      <c r="J51" s="110">
        <f t="shared" si="37"/>
        <v>2</v>
      </c>
      <c r="K51" s="109" t="str">
        <f>IFERROR(VLOOKUP(E51,'Road Races'!C:M,11,FALSE),"")</f>
        <v/>
      </c>
      <c r="L51" s="27" t="str">
        <f>IFERROR(VLOOKUP(E51,'Road Races'!Q:AA,11,FALSE),"")</f>
        <v/>
      </c>
      <c r="M51" s="27" t="str">
        <f>IFERROR(VLOOKUP(E51,SGP!AM:AU,6,FALSE),"")</f>
        <v/>
      </c>
      <c r="N51" s="26" t="str">
        <f>IFERROR(VLOOKUP(E51,'Road Races'!AE:AO,11,FALSE),"")</f>
        <v/>
      </c>
      <c r="O51" s="27" t="str">
        <f>IFERROR(VLOOKUP(E51,'Relays - track &amp; field'!C:F,4,FALSE),"")</f>
        <v/>
      </c>
      <c r="P51" s="26" t="str">
        <f>IFERROR(VLOOKUP(E51,'Relays - track &amp; field'!J:T,11,FALSE),"")</f>
        <v/>
      </c>
      <c r="Q51" s="26" t="str">
        <f>IFERROR(VLOOKUP(E51,'Road Races'!AS:BC,11,FALSE),"")</f>
        <v/>
      </c>
      <c r="R51" s="26" t="str">
        <f>IFERROR(VLOOKUP(E51,'Road Races'!BG:BQ,11,FALSE),"")</f>
        <v/>
      </c>
      <c r="S51" s="26">
        <f>IFERROR(VLOOKUP(E51,SGP!U:Z,6,FALSE),"")</f>
        <v>23</v>
      </c>
      <c r="T51" s="26" t="str">
        <f>IFERROR(VLOOKUP(E51,'Relays - track &amp; field'!X:AB,4,FALSE),"")</f>
        <v/>
      </c>
      <c r="U51" s="26">
        <f>IFERROR(VLOOKUP(E51,'Road Races'!BU:CE,11,FALSE),"")</f>
        <v>39</v>
      </c>
      <c r="V51" s="27" t="str">
        <f>IFERROR(VLOOKUP(E51,'Relays - track &amp; field'!AE:AO,11,FALSE),"")</f>
        <v/>
      </c>
      <c r="W51" s="26" t="str">
        <f>IFERROR(VLOOKUP(E51,SGP!C:H,6,FALSE),"")</f>
        <v/>
      </c>
      <c r="X51" s="26" t="str">
        <f>IFERROR(VLOOKUP(E51,'Road Races'!CI:CS,11,FALSE),"")</f>
        <v/>
      </c>
      <c r="Y51" s="26" t="str">
        <f>IFERROR(VLOOKUP(E51,'Relays - track &amp; field'!AS:BC,11,FALSE),"")</f>
        <v/>
      </c>
      <c r="Z51" s="27" t="str">
        <f>IFERROR(VLOOKUP(E51,'Road Races'!CW:DG,11,FALSE),"")</f>
        <v/>
      </c>
      <c r="AA51" s="27" t="str">
        <f>IFERROR(VLOOKUP(Table!E96,'Club Champs'!D:H,4,FALSE),"")</f>
        <v/>
      </c>
      <c r="AB51" s="26" t="str">
        <f>IFERROR(VLOOKUP(E51,'Relays - track &amp; field'!AS:BC,11,FALSE),"")</f>
        <v/>
      </c>
      <c r="AC51" s="26" t="str">
        <f>IFERROR(VLOOKUP(E51,SGP!BE:BJ,6,FALSE),"")</f>
        <v/>
      </c>
      <c r="AD51" s="26" t="str">
        <f>IFERROR(VLOOKUP(E51,'Road Races'!DK:DU,11,FALSE),"")</f>
        <v/>
      </c>
      <c r="AE51" s="26" t="str">
        <f>IFERROR(VLOOKUP(E51,Marathon!C:M,11,FALSE),"")</f>
        <v/>
      </c>
      <c r="AF51" s="26"/>
      <c r="AG51" s="26"/>
      <c r="AH51" s="26"/>
      <c r="AI51" s="26"/>
      <c r="AJ51" s="25"/>
      <c r="AK51" s="25" t="str">
        <f t="shared" si="7"/>
        <v/>
      </c>
      <c r="AL51" s="25">
        <f t="shared" si="8"/>
        <v>23</v>
      </c>
      <c r="AM51" s="25" t="str">
        <f t="shared" si="9"/>
        <v/>
      </c>
      <c r="AN51" s="25" t="str">
        <f t="shared" si="31"/>
        <v/>
      </c>
      <c r="AO51" s="25">
        <f t="shared" si="38"/>
        <v>23</v>
      </c>
      <c r="AP51" s="25" t="str">
        <f t="shared" si="39"/>
        <v/>
      </c>
      <c r="AQ51" s="25" t="str">
        <f t="shared" si="40"/>
        <v/>
      </c>
      <c r="AR51" s="25" t="str">
        <f t="shared" si="12"/>
        <v/>
      </c>
      <c r="AS51" s="25" t="str">
        <f t="shared" si="29"/>
        <v/>
      </c>
      <c r="AT51" s="25" t="str">
        <f t="shared" si="30"/>
        <v/>
      </c>
      <c r="AU51" s="25" t="str">
        <f t="shared" si="13"/>
        <v/>
      </c>
      <c r="AV51" s="25">
        <f t="shared" si="14"/>
        <v>39</v>
      </c>
      <c r="AW51" s="25" t="str">
        <f t="shared" si="15"/>
        <v/>
      </c>
      <c r="AX51" s="25" t="str">
        <f t="shared" si="16"/>
        <v/>
      </c>
      <c r="AY51" s="25" t="str">
        <f t="shared" si="17"/>
        <v/>
      </c>
      <c r="AZ51" s="25" t="str">
        <f t="shared" si="18"/>
        <v/>
      </c>
      <c r="BA51" s="25">
        <f t="shared" si="41"/>
        <v>39</v>
      </c>
      <c r="BB51" s="25" t="str">
        <f t="shared" si="19"/>
        <v/>
      </c>
      <c r="BC51" s="25" t="str">
        <f t="shared" si="20"/>
        <v/>
      </c>
      <c r="BD51" s="25"/>
      <c r="BE51" s="25"/>
      <c r="BF51" s="25"/>
      <c r="BG51" s="25"/>
      <c r="BH51" s="25" t="str">
        <f t="shared" si="21"/>
        <v/>
      </c>
      <c r="BI51" s="25" t="str">
        <f t="shared" si="22"/>
        <v/>
      </c>
      <c r="BJ51" s="25" t="str">
        <f t="shared" si="23"/>
        <v/>
      </c>
      <c r="BK51" s="25" t="str">
        <f t="shared" si="24"/>
        <v/>
      </c>
      <c r="BL51" s="25" t="str">
        <f t="shared" si="25"/>
        <v/>
      </c>
      <c r="BM51" s="25" t="str">
        <f t="shared" si="26"/>
        <v/>
      </c>
      <c r="BN51" s="25"/>
      <c r="BO51" s="25" t="str">
        <f t="shared" si="42"/>
        <v/>
      </c>
      <c r="BP51" s="4"/>
    </row>
    <row r="52" spans="1:68" x14ac:dyDescent="0.25">
      <c r="A52" s="3"/>
      <c r="B52" s="25">
        <v>68</v>
      </c>
      <c r="C52" s="25">
        <f t="shared" si="32"/>
        <v>22</v>
      </c>
      <c r="D52" s="25">
        <v>46</v>
      </c>
      <c r="E52" s="51" t="s">
        <v>294</v>
      </c>
      <c r="F52" s="108">
        <f t="shared" si="33"/>
        <v>64</v>
      </c>
      <c r="G52" s="107">
        <f t="shared" si="34"/>
        <v>62</v>
      </c>
      <c r="H52" s="25" t="str">
        <f t="shared" si="35"/>
        <v/>
      </c>
      <c r="I52" s="25" t="str">
        <f t="shared" si="36"/>
        <v/>
      </c>
      <c r="J52" s="110">
        <f t="shared" si="37"/>
        <v>2</v>
      </c>
      <c r="K52" s="109" t="str">
        <f>IFERROR(VLOOKUP(E52,'Road Races'!C:M,11,FALSE),"")</f>
        <v/>
      </c>
      <c r="L52" s="27" t="str">
        <f>IFERROR(VLOOKUP(E52,'Road Races'!Q:AA,11,FALSE),"")</f>
        <v/>
      </c>
      <c r="M52" s="27" t="str">
        <f>IFERROR(VLOOKUP(E52,SGP!AM:AU,6,FALSE),"")</f>
        <v/>
      </c>
      <c r="N52" s="26" t="str">
        <f>IFERROR(VLOOKUP(E52,'Road Races'!AE:AO,11,FALSE),"")</f>
        <v/>
      </c>
      <c r="O52" s="27" t="str">
        <f>IFERROR(VLOOKUP(E52,'Relays - track &amp; field'!C:F,4,FALSE),"")</f>
        <v/>
      </c>
      <c r="P52" s="26" t="str">
        <f>IFERROR(VLOOKUP(E52,'Relays - track &amp; field'!J:T,11,FALSE),"")</f>
        <v/>
      </c>
      <c r="Q52" s="26" t="str">
        <f>IFERROR(VLOOKUP(E52,'Road Races'!AS:BC,11,FALSE),"")</f>
        <v/>
      </c>
      <c r="R52" s="26" t="str">
        <f>IFERROR(VLOOKUP(E52,'Road Races'!BG:BQ,11,FALSE),"")</f>
        <v/>
      </c>
      <c r="S52" s="26">
        <f>IFERROR(VLOOKUP(E52,SGP!U:Z,6,FALSE),"")</f>
        <v>25</v>
      </c>
      <c r="T52" s="26" t="str">
        <f>IFERROR(VLOOKUP(E52,'Relays - track &amp; field'!X:AB,4,FALSE),"")</f>
        <v/>
      </c>
      <c r="U52" s="26" t="str">
        <f>IFERROR(VLOOKUP(E52,'Road Races'!BU:CE,11,FALSE),"")</f>
        <v/>
      </c>
      <c r="V52" s="27" t="str">
        <f>IFERROR(VLOOKUP(E52,'Relays - track &amp; field'!AE:AO,11,FALSE),"")</f>
        <v/>
      </c>
      <c r="W52" s="26">
        <f>IFERROR(VLOOKUP(E52,SGP!C:H,6,FALSE),"")</f>
        <v>37</v>
      </c>
      <c r="X52" s="26" t="str">
        <f>IFERROR(VLOOKUP(E52,'Road Races'!CI:CS,11,FALSE),"")</f>
        <v/>
      </c>
      <c r="Y52" s="26" t="str">
        <f>IFERROR(VLOOKUP(E52,'Relays - track &amp; field'!AS:BC,11,FALSE),"")</f>
        <v/>
      </c>
      <c r="Z52" s="27" t="str">
        <f>IFERROR(VLOOKUP(E52,'Road Races'!CW:DG,11,FALSE),"")</f>
        <v/>
      </c>
      <c r="AA52" s="27" t="str">
        <f>IFERROR(VLOOKUP(Table!E95,'Club Champs'!D:H,4,FALSE),"")</f>
        <v/>
      </c>
      <c r="AB52" s="26" t="str">
        <f>IFERROR(VLOOKUP(E52,'Relays - track &amp; field'!AS:BC,11,FALSE),"")</f>
        <v/>
      </c>
      <c r="AC52" s="26" t="str">
        <f>IFERROR(VLOOKUP(E52,SGP!BE:BJ,6,FALSE),"")</f>
        <v/>
      </c>
      <c r="AD52" s="26" t="str">
        <f>IFERROR(VLOOKUP(E52,'Road Races'!DK:DU,11,FALSE),"")</f>
        <v/>
      </c>
      <c r="AE52" s="26" t="str">
        <f>IFERROR(VLOOKUP(E52,Marathon!C:M,11,FALSE),"")</f>
        <v/>
      </c>
      <c r="AF52" s="26"/>
      <c r="AG52" s="26"/>
      <c r="AH52" s="26"/>
      <c r="AI52" s="26"/>
      <c r="AJ52" s="25"/>
      <c r="AK52" s="25" t="str">
        <f t="shared" si="7"/>
        <v/>
      </c>
      <c r="AL52" s="25">
        <f t="shared" si="8"/>
        <v>25</v>
      </c>
      <c r="AM52" s="25">
        <f t="shared" si="9"/>
        <v>37</v>
      </c>
      <c r="AN52" s="25" t="str">
        <f t="shared" si="31"/>
        <v/>
      </c>
      <c r="AO52" s="25">
        <f t="shared" si="38"/>
        <v>37</v>
      </c>
      <c r="AP52" s="25">
        <f t="shared" si="39"/>
        <v>25</v>
      </c>
      <c r="AQ52" s="25" t="str">
        <f t="shared" si="40"/>
        <v/>
      </c>
      <c r="AR52" s="25" t="str">
        <f t="shared" si="12"/>
        <v/>
      </c>
      <c r="AS52" s="25" t="str">
        <f t="shared" si="29"/>
        <v/>
      </c>
      <c r="AT52" s="25" t="str">
        <f t="shared" si="30"/>
        <v/>
      </c>
      <c r="AU52" s="25" t="str">
        <f t="shared" si="13"/>
        <v/>
      </c>
      <c r="AV52" s="25" t="str">
        <f t="shared" si="14"/>
        <v/>
      </c>
      <c r="AW52" s="25" t="str">
        <f t="shared" si="15"/>
        <v/>
      </c>
      <c r="AX52" s="25" t="str">
        <f t="shared" si="16"/>
        <v/>
      </c>
      <c r="AY52" s="25" t="str">
        <f t="shared" si="17"/>
        <v/>
      </c>
      <c r="AZ52" s="25" t="str">
        <f t="shared" si="18"/>
        <v/>
      </c>
      <c r="BA52" s="25" t="str">
        <f t="shared" si="41"/>
        <v/>
      </c>
      <c r="BB52" s="25" t="str">
        <f t="shared" si="19"/>
        <v/>
      </c>
      <c r="BC52" s="25" t="str">
        <f t="shared" si="20"/>
        <v/>
      </c>
      <c r="BD52" s="25"/>
      <c r="BE52" s="25"/>
      <c r="BF52" s="25"/>
      <c r="BG52" s="25"/>
      <c r="BH52" s="25" t="str">
        <f t="shared" si="21"/>
        <v/>
      </c>
      <c r="BI52" s="25" t="str">
        <f t="shared" si="22"/>
        <v/>
      </c>
      <c r="BJ52" s="25" t="str">
        <f t="shared" si="23"/>
        <v/>
      </c>
      <c r="BK52" s="25" t="str">
        <f t="shared" si="24"/>
        <v/>
      </c>
      <c r="BL52" s="25" t="str">
        <f t="shared" si="25"/>
        <v/>
      </c>
      <c r="BM52" s="25" t="str">
        <f t="shared" si="26"/>
        <v/>
      </c>
      <c r="BN52" s="25"/>
      <c r="BO52" s="25" t="str">
        <f t="shared" si="42"/>
        <v/>
      </c>
      <c r="BP52" s="4"/>
    </row>
    <row r="53" spans="1:68" x14ac:dyDescent="0.25">
      <c r="A53" s="3"/>
      <c r="B53" s="25">
        <v>38</v>
      </c>
      <c r="C53" s="25">
        <f t="shared" si="32"/>
        <v>-9</v>
      </c>
      <c r="D53" s="25">
        <v>47</v>
      </c>
      <c r="E53" s="51" t="s">
        <v>258</v>
      </c>
      <c r="F53" s="108">
        <f t="shared" si="33"/>
        <v>63</v>
      </c>
      <c r="G53" s="107">
        <f t="shared" si="34"/>
        <v>61</v>
      </c>
      <c r="H53" s="25" t="str">
        <f t="shared" si="35"/>
        <v/>
      </c>
      <c r="I53" s="25" t="str">
        <f t="shared" si="36"/>
        <v/>
      </c>
      <c r="J53" s="110">
        <f t="shared" si="37"/>
        <v>2</v>
      </c>
      <c r="K53" s="109" t="str">
        <f>IFERROR(VLOOKUP(E53,'Road Races'!C:M,11,FALSE),"")</f>
        <v/>
      </c>
      <c r="L53" s="27" t="str">
        <f>IFERROR(VLOOKUP(E53,'Road Races'!Q:AA,11,FALSE),"")</f>
        <v/>
      </c>
      <c r="M53" s="27">
        <f>IFERROR(VLOOKUP(E53,SGP!AM:AU,6,FALSE),"")</f>
        <v>26</v>
      </c>
      <c r="N53" s="26" t="str">
        <f>IFERROR(VLOOKUP(E53,'Road Races'!AE:AO,11,FALSE),"")</f>
        <v/>
      </c>
      <c r="O53" s="27" t="str">
        <f>IFERROR(VLOOKUP(E53,'Relays - track &amp; field'!C:F,4,FALSE),"")</f>
        <v/>
      </c>
      <c r="P53" s="26" t="str">
        <f>IFERROR(VLOOKUP(E53,'Relays - track &amp; field'!J:T,11,FALSE),"")</f>
        <v/>
      </c>
      <c r="Q53" s="26" t="str">
        <f>IFERROR(VLOOKUP(E53,'Road Races'!AS:BC,11,FALSE),"")</f>
        <v/>
      </c>
      <c r="R53" s="26" t="str">
        <f>IFERROR(VLOOKUP(E53,'Road Races'!BG:BQ,11,FALSE),"")</f>
        <v/>
      </c>
      <c r="S53" s="26">
        <f>IFERROR(VLOOKUP(E53,SGP!U:Z,6,FALSE),"")</f>
        <v>35</v>
      </c>
      <c r="T53" s="26" t="str">
        <f>IFERROR(VLOOKUP(E53,'Relays - track &amp; field'!X:AB,4,FALSE),"")</f>
        <v/>
      </c>
      <c r="U53" s="26" t="str">
        <f>IFERROR(VLOOKUP(E53,'Road Races'!BU:CE,11,FALSE),"")</f>
        <v/>
      </c>
      <c r="V53" s="27" t="str">
        <f>IFERROR(VLOOKUP(E53,'Relays - track &amp; field'!AE:AO,11,FALSE),"")</f>
        <v/>
      </c>
      <c r="W53" s="26" t="str">
        <f>IFERROR(VLOOKUP(E53,SGP!C:H,6,FALSE),"")</f>
        <v/>
      </c>
      <c r="X53" s="26" t="str">
        <f>IFERROR(VLOOKUP(E53,'Road Races'!CI:CS,11,FALSE),"")</f>
        <v/>
      </c>
      <c r="Y53" s="26" t="str">
        <f>IFERROR(VLOOKUP(E53,'Relays - track &amp; field'!AS:BC,11,FALSE),"")</f>
        <v/>
      </c>
      <c r="Z53" s="27" t="str">
        <f>IFERROR(VLOOKUP(E53,'Road Races'!CW:DG,11,FALSE),"")</f>
        <v/>
      </c>
      <c r="AA53" s="27" t="str">
        <f>IFERROR(VLOOKUP(Table!E31,'Club Champs'!D:H,4,FALSE),"")</f>
        <v/>
      </c>
      <c r="AB53" s="26" t="str">
        <f>IFERROR(VLOOKUP(E53,'Relays - track &amp; field'!AS:BC,11,FALSE),"")</f>
        <v/>
      </c>
      <c r="AC53" s="26" t="str">
        <f>IFERROR(VLOOKUP(E53,SGP!BE:BJ,6,FALSE),"")</f>
        <v/>
      </c>
      <c r="AD53" s="26" t="str">
        <f>IFERROR(VLOOKUP(E53,'Road Races'!DK:DU,11,FALSE),"")</f>
        <v/>
      </c>
      <c r="AE53" s="26" t="str">
        <f>IFERROR(VLOOKUP(E53,Marathon!C:M,11,FALSE),"")</f>
        <v/>
      </c>
      <c r="AF53" s="26"/>
      <c r="AG53" s="26"/>
      <c r="AH53" s="26"/>
      <c r="AI53" s="26"/>
      <c r="AJ53" s="25"/>
      <c r="AK53" s="25">
        <f t="shared" si="7"/>
        <v>26</v>
      </c>
      <c r="AL53" s="25">
        <f t="shared" si="8"/>
        <v>35</v>
      </c>
      <c r="AM53" s="25" t="str">
        <f t="shared" si="9"/>
        <v/>
      </c>
      <c r="AN53" s="25" t="str">
        <f t="shared" si="31"/>
        <v/>
      </c>
      <c r="AO53" s="25">
        <f t="shared" si="38"/>
        <v>35</v>
      </c>
      <c r="AP53" s="25">
        <f t="shared" si="39"/>
        <v>26</v>
      </c>
      <c r="AQ53" s="25" t="str">
        <f t="shared" si="40"/>
        <v/>
      </c>
      <c r="AR53" s="25" t="str">
        <f t="shared" si="12"/>
        <v/>
      </c>
      <c r="AS53" s="25" t="str">
        <f t="shared" si="29"/>
        <v/>
      </c>
      <c r="AT53" s="25" t="str">
        <f t="shared" si="30"/>
        <v/>
      </c>
      <c r="AU53" s="25" t="str">
        <f t="shared" si="13"/>
        <v/>
      </c>
      <c r="AV53" s="25" t="str">
        <f t="shared" si="14"/>
        <v/>
      </c>
      <c r="AW53" s="25" t="str">
        <f t="shared" si="15"/>
        <v/>
      </c>
      <c r="AX53" s="25" t="str">
        <f t="shared" si="16"/>
        <v/>
      </c>
      <c r="AY53" s="25" t="str">
        <f t="shared" si="17"/>
        <v/>
      </c>
      <c r="AZ53" s="25" t="str">
        <f t="shared" si="18"/>
        <v/>
      </c>
      <c r="BA53" s="25" t="str">
        <f t="shared" si="41"/>
        <v/>
      </c>
      <c r="BB53" s="25" t="str">
        <f t="shared" si="19"/>
        <v/>
      </c>
      <c r="BC53" s="25" t="str">
        <f t="shared" si="20"/>
        <v/>
      </c>
      <c r="BD53" s="25"/>
      <c r="BE53" s="25"/>
      <c r="BF53" s="25"/>
      <c r="BG53" s="25"/>
      <c r="BH53" s="25" t="str">
        <f t="shared" si="21"/>
        <v/>
      </c>
      <c r="BI53" s="25" t="str">
        <f t="shared" si="22"/>
        <v/>
      </c>
      <c r="BJ53" s="25" t="str">
        <f t="shared" si="23"/>
        <v/>
      </c>
      <c r="BK53" s="25" t="str">
        <f t="shared" si="24"/>
        <v/>
      </c>
      <c r="BL53" s="25" t="str">
        <f t="shared" si="25"/>
        <v/>
      </c>
      <c r="BM53" s="25" t="str">
        <f t="shared" si="26"/>
        <v/>
      </c>
      <c r="BN53" s="25"/>
      <c r="BO53" s="25" t="str">
        <f t="shared" si="42"/>
        <v/>
      </c>
      <c r="BP53" s="4"/>
    </row>
    <row r="54" spans="1:68" x14ac:dyDescent="0.25">
      <c r="A54" s="3"/>
      <c r="B54" s="25">
        <v>41</v>
      </c>
      <c r="C54" s="25">
        <f t="shared" si="32"/>
        <v>-7</v>
      </c>
      <c r="D54" s="25">
        <v>48</v>
      </c>
      <c r="E54" s="51" t="s">
        <v>275</v>
      </c>
      <c r="F54" s="108">
        <f t="shared" si="33"/>
        <v>60</v>
      </c>
      <c r="G54" s="107" t="str">
        <f t="shared" si="34"/>
        <v/>
      </c>
      <c r="H54" s="25">
        <f t="shared" si="35"/>
        <v>8</v>
      </c>
      <c r="I54" s="25">
        <f t="shared" si="36"/>
        <v>50</v>
      </c>
      <c r="J54" s="110">
        <f t="shared" si="37"/>
        <v>2</v>
      </c>
      <c r="K54" s="109" t="str">
        <f>IFERROR(VLOOKUP(E54,'Road Races'!C:M,11,FALSE),"")</f>
        <v/>
      </c>
      <c r="L54" s="27" t="str">
        <f>IFERROR(VLOOKUP(E54,'Road Races'!Q:AA,11,FALSE),"")</f>
        <v/>
      </c>
      <c r="M54" s="27" t="str">
        <f>IFERROR(VLOOKUP(E54,SGP!AM:AU,6,FALSE),"")</f>
        <v/>
      </c>
      <c r="N54" s="26">
        <f>IFERROR(VLOOKUP(E54,'Road Races'!AE:AO,11,FALSE),"")</f>
        <v>8</v>
      </c>
      <c r="O54" s="27" t="str">
        <f>IFERROR(VLOOKUP(E54,'Relays - track &amp; field'!C:F,4,FALSE),"")</f>
        <v/>
      </c>
      <c r="P54" s="26">
        <f>IFERROR(VLOOKUP(E54,'Relays - track &amp; field'!J:T,11,FALSE),"")</f>
        <v>50</v>
      </c>
      <c r="Q54" s="26" t="str">
        <f>IFERROR(VLOOKUP(E54,'Road Races'!AS:BC,11,FALSE),"")</f>
        <v/>
      </c>
      <c r="R54" s="26" t="str">
        <f>IFERROR(VLOOKUP(E54,'Road Races'!BG:BQ,11,FALSE),"")</f>
        <v/>
      </c>
      <c r="S54" s="26" t="str">
        <f>IFERROR(VLOOKUP(E54,SGP!U:Z,6,FALSE),"")</f>
        <v/>
      </c>
      <c r="T54" s="26" t="str">
        <f>IFERROR(VLOOKUP(E54,'Relays - track &amp; field'!X:AB,4,FALSE),"")</f>
        <v/>
      </c>
      <c r="U54" s="26" t="str">
        <f>IFERROR(VLOOKUP(E54,'Road Races'!BU:CE,11,FALSE),"")</f>
        <v/>
      </c>
      <c r="V54" s="27" t="str">
        <f>IFERROR(VLOOKUP(E54,'Relays - track &amp; field'!AE:AO,11,FALSE),"")</f>
        <v/>
      </c>
      <c r="W54" s="26" t="str">
        <f>IFERROR(VLOOKUP(E54,SGP!C:H,6,FALSE),"")</f>
        <v/>
      </c>
      <c r="X54" s="26" t="str">
        <f>IFERROR(VLOOKUP(E54,'Road Races'!CI:CS,11,FALSE),"")</f>
        <v/>
      </c>
      <c r="Y54" s="26" t="str">
        <f>IFERROR(VLOOKUP(E54,'Relays - track &amp; field'!AS:BC,11,FALSE),"")</f>
        <v/>
      </c>
      <c r="Z54" s="27" t="str">
        <f>IFERROR(VLOOKUP(E54,'Road Races'!CW:DG,11,FALSE),"")</f>
        <v/>
      </c>
      <c r="AA54" s="27" t="str">
        <f>IFERROR(VLOOKUP(Table!E74,'Club Champs'!D:H,4,FALSE),"")</f>
        <v/>
      </c>
      <c r="AB54" s="26" t="str">
        <f>IFERROR(VLOOKUP(E54,'Relays - track &amp; field'!AS:BC,11,FALSE),"")</f>
        <v/>
      </c>
      <c r="AC54" s="26" t="str">
        <f>IFERROR(VLOOKUP(E54,SGP!BE:BJ,6,FALSE),"")</f>
        <v/>
      </c>
      <c r="AD54" s="26" t="str">
        <f>IFERROR(VLOOKUP(E54,'Road Races'!DK:DU,11,FALSE),"")</f>
        <v/>
      </c>
      <c r="AE54" s="26" t="str">
        <f>IFERROR(VLOOKUP(E54,Marathon!C:M,11,FALSE),"")</f>
        <v/>
      </c>
      <c r="AF54" s="26"/>
      <c r="AG54" s="26"/>
      <c r="AH54" s="26"/>
      <c r="AI54" s="26"/>
      <c r="AJ54" s="25"/>
      <c r="AK54" s="25" t="str">
        <f t="shared" si="7"/>
        <v/>
      </c>
      <c r="AL54" s="25" t="str">
        <f t="shared" si="8"/>
        <v/>
      </c>
      <c r="AM54" s="25" t="str">
        <f t="shared" si="9"/>
        <v/>
      </c>
      <c r="AN54" s="25" t="str">
        <f t="shared" si="31"/>
        <v/>
      </c>
      <c r="AO54" s="25" t="str">
        <f t="shared" si="38"/>
        <v/>
      </c>
      <c r="AP54" s="25" t="str">
        <f t="shared" si="39"/>
        <v/>
      </c>
      <c r="AQ54" s="25" t="str">
        <f t="shared" si="40"/>
        <v/>
      </c>
      <c r="AR54" s="25" t="str">
        <f t="shared" si="12"/>
        <v/>
      </c>
      <c r="AS54" s="25">
        <f t="shared" si="29"/>
        <v>8</v>
      </c>
      <c r="AT54" s="25" t="str">
        <f t="shared" si="30"/>
        <v/>
      </c>
      <c r="AU54" s="25" t="str">
        <f t="shared" si="13"/>
        <v/>
      </c>
      <c r="AV54" s="25" t="str">
        <f t="shared" si="14"/>
        <v/>
      </c>
      <c r="AW54" s="25" t="str">
        <f t="shared" si="15"/>
        <v/>
      </c>
      <c r="AX54" s="25" t="str">
        <f t="shared" si="16"/>
        <v/>
      </c>
      <c r="AY54" s="25" t="str">
        <f t="shared" si="17"/>
        <v/>
      </c>
      <c r="AZ54" s="25" t="str">
        <f t="shared" si="18"/>
        <v/>
      </c>
      <c r="BA54" s="25">
        <f t="shared" si="41"/>
        <v>8</v>
      </c>
      <c r="BB54" s="25" t="str">
        <f t="shared" si="19"/>
        <v/>
      </c>
      <c r="BC54" s="25" t="str">
        <f t="shared" si="20"/>
        <v/>
      </c>
      <c r="BD54" s="25"/>
      <c r="BE54" s="25"/>
      <c r="BF54" s="25"/>
      <c r="BG54" s="25"/>
      <c r="BH54" s="25" t="str">
        <f t="shared" si="21"/>
        <v/>
      </c>
      <c r="BI54" s="25">
        <f t="shared" si="22"/>
        <v>50</v>
      </c>
      <c r="BJ54" s="25" t="str">
        <f t="shared" si="23"/>
        <v/>
      </c>
      <c r="BK54" s="25" t="str">
        <f t="shared" si="24"/>
        <v/>
      </c>
      <c r="BL54" s="25" t="str">
        <f t="shared" si="25"/>
        <v/>
      </c>
      <c r="BM54" s="25" t="str">
        <f t="shared" si="26"/>
        <v/>
      </c>
      <c r="BN54" s="25"/>
      <c r="BO54" s="25">
        <f t="shared" si="42"/>
        <v>50</v>
      </c>
      <c r="BP54" s="4"/>
    </row>
    <row r="55" spans="1:68" x14ac:dyDescent="0.25">
      <c r="A55" s="3"/>
      <c r="B55" s="25">
        <v>42</v>
      </c>
      <c r="C55" s="25">
        <f t="shared" si="32"/>
        <v>-7</v>
      </c>
      <c r="D55" s="25">
        <v>49</v>
      </c>
      <c r="E55" s="51" t="s">
        <v>282</v>
      </c>
      <c r="F55" s="108">
        <f t="shared" si="33"/>
        <v>60</v>
      </c>
      <c r="G55" s="107" t="str">
        <f t="shared" si="34"/>
        <v/>
      </c>
      <c r="H55" s="25">
        <f t="shared" si="35"/>
        <v>37</v>
      </c>
      <c r="I55" s="25">
        <f t="shared" si="36"/>
        <v>21</v>
      </c>
      <c r="J55" s="110">
        <f t="shared" si="37"/>
        <v>2</v>
      </c>
      <c r="K55" s="109">
        <f>IFERROR(VLOOKUP(E55,'Road Races'!C:M,11,FALSE),"")</f>
        <v>37</v>
      </c>
      <c r="L55" s="27" t="str">
        <f>IFERROR(VLOOKUP(E55,'Road Races'!Q:AA,11,FALSE),"")</f>
        <v/>
      </c>
      <c r="M55" s="27" t="str">
        <f>IFERROR(VLOOKUP(E55,SGP!AM:AU,6,FALSE),"")</f>
        <v/>
      </c>
      <c r="N55" s="26" t="str">
        <f>IFERROR(VLOOKUP(E55,'Road Races'!AE:AO,11,FALSE),"")</f>
        <v/>
      </c>
      <c r="O55" s="27" t="str">
        <f>IFERROR(VLOOKUP(E55,'Relays - track &amp; field'!C:F,4,FALSE),"")</f>
        <v/>
      </c>
      <c r="P55" s="26">
        <f>IFERROR(VLOOKUP(E55,'Relays - track &amp; field'!J:T,11,FALSE),"")</f>
        <v>21</v>
      </c>
      <c r="Q55" s="26" t="str">
        <f>IFERROR(VLOOKUP(E55,'Road Races'!AS:BC,11,FALSE),"")</f>
        <v/>
      </c>
      <c r="R55" s="26" t="str">
        <f>IFERROR(VLOOKUP(E55,'Road Races'!BG:BQ,11,FALSE),"")</f>
        <v/>
      </c>
      <c r="S55" s="26" t="str">
        <f>IFERROR(VLOOKUP(E55,SGP!U:Z,6,FALSE),"")</f>
        <v/>
      </c>
      <c r="T55" s="26" t="str">
        <f>IFERROR(VLOOKUP(E55,'Relays - track &amp; field'!X:AB,4,FALSE),"")</f>
        <v/>
      </c>
      <c r="U55" s="26" t="str">
        <f>IFERROR(VLOOKUP(E55,'Road Races'!BU:CE,11,FALSE),"")</f>
        <v/>
      </c>
      <c r="V55" s="27" t="str">
        <f>IFERROR(VLOOKUP(E55,'Relays - track &amp; field'!AE:AO,11,FALSE),"")</f>
        <v/>
      </c>
      <c r="W55" s="26" t="str">
        <f>IFERROR(VLOOKUP(E55,SGP!C:H,6,FALSE),"")</f>
        <v/>
      </c>
      <c r="X55" s="26" t="str">
        <f>IFERROR(VLOOKUP(E55,'Road Races'!CI:CS,11,FALSE),"")</f>
        <v/>
      </c>
      <c r="Y55" s="26" t="str">
        <f>IFERROR(VLOOKUP(E55,'Relays - track &amp; field'!AS:BC,11,FALSE),"")</f>
        <v/>
      </c>
      <c r="Z55" s="27" t="str">
        <f>IFERROR(VLOOKUP(E55,'Road Races'!CW:DG,11,FALSE),"")</f>
        <v/>
      </c>
      <c r="AA55" s="27" t="str">
        <f>IFERROR(VLOOKUP(Table!E66,'Club Champs'!D:H,4,FALSE),"")</f>
        <v/>
      </c>
      <c r="AB55" s="26" t="str">
        <f>IFERROR(VLOOKUP(E55,'Relays - track &amp; field'!AS:BC,11,FALSE),"")</f>
        <v/>
      </c>
      <c r="AC55" s="26" t="str">
        <f>IFERROR(VLOOKUP(E55,SGP!BE:BJ,6,FALSE),"")</f>
        <v/>
      </c>
      <c r="AD55" s="26" t="str">
        <f>IFERROR(VLOOKUP(E55,'Road Races'!DK:DU,11,FALSE),"")</f>
        <v/>
      </c>
      <c r="AE55" s="26" t="str">
        <f>IFERROR(VLOOKUP(E55,Marathon!C:M,11,FALSE),"")</f>
        <v/>
      </c>
      <c r="AF55" s="26"/>
      <c r="AG55" s="26"/>
      <c r="AH55" s="26"/>
      <c r="AI55" s="26"/>
      <c r="AJ55" s="25"/>
      <c r="AK55" s="25" t="str">
        <f t="shared" si="7"/>
        <v/>
      </c>
      <c r="AL55" s="25" t="str">
        <f t="shared" si="8"/>
        <v/>
      </c>
      <c r="AM55" s="25" t="str">
        <f t="shared" si="9"/>
        <v/>
      </c>
      <c r="AN55" s="25" t="str">
        <f t="shared" si="31"/>
        <v/>
      </c>
      <c r="AO55" s="25" t="str">
        <f t="shared" si="38"/>
        <v/>
      </c>
      <c r="AP55" s="25" t="str">
        <f t="shared" si="39"/>
        <v/>
      </c>
      <c r="AQ55" s="25">
        <f t="shared" si="40"/>
        <v>37</v>
      </c>
      <c r="AR55" s="25" t="str">
        <f t="shared" si="12"/>
        <v/>
      </c>
      <c r="AS55" s="25" t="str">
        <f t="shared" si="29"/>
        <v/>
      </c>
      <c r="AT55" s="25" t="str">
        <f t="shared" si="30"/>
        <v/>
      </c>
      <c r="AU55" s="25" t="str">
        <f t="shared" si="13"/>
        <v/>
      </c>
      <c r="AV55" s="25" t="str">
        <f t="shared" si="14"/>
        <v/>
      </c>
      <c r="AW55" s="25" t="str">
        <f t="shared" si="15"/>
        <v/>
      </c>
      <c r="AX55" s="25" t="str">
        <f t="shared" si="16"/>
        <v/>
      </c>
      <c r="AY55" s="25" t="str">
        <f t="shared" si="17"/>
        <v/>
      </c>
      <c r="AZ55" s="25" t="str">
        <f t="shared" si="18"/>
        <v/>
      </c>
      <c r="BA55" s="25">
        <f t="shared" si="41"/>
        <v>37</v>
      </c>
      <c r="BB55" s="25" t="str">
        <f t="shared" si="19"/>
        <v/>
      </c>
      <c r="BC55" s="25" t="str">
        <f t="shared" si="20"/>
        <v/>
      </c>
      <c r="BD55" s="25"/>
      <c r="BE55" s="25"/>
      <c r="BF55" s="25"/>
      <c r="BG55" s="25"/>
      <c r="BH55" s="25" t="str">
        <f t="shared" si="21"/>
        <v/>
      </c>
      <c r="BI55" s="25">
        <f t="shared" si="22"/>
        <v>21</v>
      </c>
      <c r="BJ55" s="25" t="str">
        <f t="shared" si="23"/>
        <v/>
      </c>
      <c r="BK55" s="25" t="str">
        <f t="shared" si="24"/>
        <v/>
      </c>
      <c r="BL55" s="25" t="str">
        <f t="shared" si="25"/>
        <v/>
      </c>
      <c r="BM55" s="25" t="str">
        <f t="shared" si="26"/>
        <v/>
      </c>
      <c r="BN55" s="25"/>
      <c r="BO55" s="25">
        <f t="shared" si="42"/>
        <v>21</v>
      </c>
      <c r="BP55" s="4"/>
    </row>
    <row r="56" spans="1:68" x14ac:dyDescent="0.25">
      <c r="A56" s="3"/>
      <c r="B56" s="25">
        <v>96</v>
      </c>
      <c r="C56" s="25">
        <f t="shared" si="32"/>
        <v>46</v>
      </c>
      <c r="D56" s="25">
        <v>50</v>
      </c>
      <c r="E56" s="51" t="s">
        <v>276</v>
      </c>
      <c r="F56" s="108">
        <f t="shared" si="33"/>
        <v>58</v>
      </c>
      <c r="G56" s="107">
        <f t="shared" si="34"/>
        <v>36</v>
      </c>
      <c r="H56" s="25" t="str">
        <f t="shared" si="35"/>
        <v/>
      </c>
      <c r="I56" s="25">
        <f t="shared" si="36"/>
        <v>20</v>
      </c>
      <c r="J56" s="110">
        <f t="shared" si="37"/>
        <v>2</v>
      </c>
      <c r="K56" s="109" t="str">
        <f>IFERROR(VLOOKUP(E56,'Road Races'!C:M,11,FALSE),"")</f>
        <v/>
      </c>
      <c r="L56" s="27" t="str">
        <f>IFERROR(VLOOKUP(E56,'Road Races'!Q:AA,11,FALSE),"")</f>
        <v/>
      </c>
      <c r="M56" s="27" t="str">
        <f>IFERROR(VLOOKUP(E56,SGP!AM:AU,6,FALSE),"")</f>
        <v/>
      </c>
      <c r="N56" s="26" t="str">
        <f>IFERROR(VLOOKUP(E56,'Road Races'!AE:AO,11,FALSE),"")</f>
        <v/>
      </c>
      <c r="O56" s="27" t="str">
        <f>IFERROR(VLOOKUP(E56,'Relays - track &amp; field'!C:F,4,FALSE),"")</f>
        <v/>
      </c>
      <c r="P56" s="26" t="str">
        <f>IFERROR(VLOOKUP(E56,'Relays - track &amp; field'!J:T,11,FALSE),"")</f>
        <v/>
      </c>
      <c r="Q56" s="26" t="str">
        <f>IFERROR(VLOOKUP(E56,'Road Races'!AS:BC,11,FALSE),"")</f>
        <v/>
      </c>
      <c r="R56" s="26" t="str">
        <f>IFERROR(VLOOKUP(E56,'Road Races'!BG:BQ,11,FALSE),"")</f>
        <v/>
      </c>
      <c r="S56" s="26" t="str">
        <f>IFERROR(VLOOKUP(E56,SGP!U:Z,6,FALSE),"")</f>
        <v/>
      </c>
      <c r="T56" s="26" t="str">
        <f>IFERROR(VLOOKUP(E56,'Relays - track &amp; field'!X:AB,4,FALSE),"")</f>
        <v/>
      </c>
      <c r="U56" s="26" t="str">
        <f>IFERROR(VLOOKUP(E56,'Road Races'!BU:CE,11,FALSE),"")</f>
        <v/>
      </c>
      <c r="V56" s="27">
        <f>IFERROR(VLOOKUP(E56,'Relays - track &amp; field'!AE:AO,11,FALSE),"")</f>
        <v>20</v>
      </c>
      <c r="W56" s="26">
        <f>IFERROR(VLOOKUP(E56,SGP!C:H,6,FALSE),"")</f>
        <v>36</v>
      </c>
      <c r="X56" s="26" t="str">
        <f>IFERROR(VLOOKUP(E56,'Road Races'!CI:CS,11,FALSE),"")</f>
        <v/>
      </c>
      <c r="Y56" s="26" t="str">
        <f>IFERROR(VLOOKUP(E56,'Relays - track &amp; field'!AS:BC,11,FALSE),"")</f>
        <v/>
      </c>
      <c r="Z56" s="27" t="str">
        <f>IFERROR(VLOOKUP(E56,'Road Races'!CW:DG,11,FALSE),"")</f>
        <v/>
      </c>
      <c r="AA56" s="27" t="str">
        <f>IFERROR(VLOOKUP(Table!E102,'Club Champs'!D:H,4,FALSE),"")</f>
        <v/>
      </c>
      <c r="AB56" s="26" t="str">
        <f>IFERROR(VLOOKUP(E56,'Relays - track &amp; field'!AS:BC,11,FALSE),"")</f>
        <v/>
      </c>
      <c r="AC56" s="26" t="str">
        <f>IFERROR(VLOOKUP(E56,SGP!BE:BJ,6,FALSE),"")</f>
        <v/>
      </c>
      <c r="AD56" s="26" t="str">
        <f>IFERROR(VLOOKUP(E56,'Road Races'!DK:DU,11,FALSE),"")</f>
        <v/>
      </c>
      <c r="AE56" s="26" t="str">
        <f>IFERROR(VLOOKUP(E56,Marathon!C:M,11,FALSE),"")</f>
        <v/>
      </c>
      <c r="AF56" s="26"/>
      <c r="AG56" s="26"/>
      <c r="AH56" s="26"/>
      <c r="AI56" s="26"/>
      <c r="AJ56" s="25"/>
      <c r="AK56" s="25" t="str">
        <f t="shared" si="7"/>
        <v/>
      </c>
      <c r="AL56" s="25" t="str">
        <f t="shared" si="8"/>
        <v/>
      </c>
      <c r="AM56" s="25">
        <f t="shared" si="9"/>
        <v>36</v>
      </c>
      <c r="AN56" s="25" t="str">
        <f t="shared" si="31"/>
        <v/>
      </c>
      <c r="AO56" s="25">
        <f t="shared" si="38"/>
        <v>36</v>
      </c>
      <c r="AP56" s="25" t="str">
        <f t="shared" si="39"/>
        <v/>
      </c>
      <c r="AQ56" s="25" t="str">
        <f t="shared" si="40"/>
        <v/>
      </c>
      <c r="AR56" s="25" t="str">
        <f t="shared" si="12"/>
        <v/>
      </c>
      <c r="AS56" s="25" t="str">
        <f t="shared" si="29"/>
        <v/>
      </c>
      <c r="AT56" s="25" t="str">
        <f t="shared" si="30"/>
        <v/>
      </c>
      <c r="AU56" s="25" t="str">
        <f t="shared" si="13"/>
        <v/>
      </c>
      <c r="AV56" s="25" t="str">
        <f t="shared" si="14"/>
        <v/>
      </c>
      <c r="AW56" s="25" t="str">
        <f t="shared" si="15"/>
        <v/>
      </c>
      <c r="AX56" s="25" t="str">
        <f t="shared" si="16"/>
        <v/>
      </c>
      <c r="AY56" s="25" t="str">
        <f t="shared" si="17"/>
        <v/>
      </c>
      <c r="AZ56" s="25" t="str">
        <f t="shared" si="18"/>
        <v/>
      </c>
      <c r="BA56" s="25" t="str">
        <f t="shared" si="41"/>
        <v/>
      </c>
      <c r="BB56" s="25" t="str">
        <f t="shared" si="19"/>
        <v/>
      </c>
      <c r="BC56" s="25" t="str">
        <f t="shared" si="20"/>
        <v/>
      </c>
      <c r="BD56" s="25"/>
      <c r="BE56" s="25"/>
      <c r="BF56" s="25"/>
      <c r="BG56" s="25"/>
      <c r="BH56" s="25" t="str">
        <f t="shared" si="21"/>
        <v/>
      </c>
      <c r="BI56" s="25" t="str">
        <f t="shared" si="22"/>
        <v/>
      </c>
      <c r="BJ56" s="25" t="str">
        <f t="shared" si="23"/>
        <v/>
      </c>
      <c r="BK56" s="25">
        <f t="shared" si="24"/>
        <v>20</v>
      </c>
      <c r="BL56" s="25" t="str">
        <f t="shared" si="25"/>
        <v/>
      </c>
      <c r="BM56" s="25" t="str">
        <f t="shared" si="26"/>
        <v/>
      </c>
      <c r="BN56" s="25"/>
      <c r="BO56" s="25">
        <f t="shared" si="42"/>
        <v>20</v>
      </c>
      <c r="BP56" s="4"/>
    </row>
    <row r="57" spans="1:68" x14ac:dyDescent="0.25">
      <c r="A57" s="3"/>
      <c r="B57" s="25">
        <v>63</v>
      </c>
      <c r="C57" s="25">
        <f t="shared" si="32"/>
        <v>12</v>
      </c>
      <c r="D57" s="25">
        <v>51</v>
      </c>
      <c r="E57" s="51" t="s">
        <v>47</v>
      </c>
      <c r="F57" s="108">
        <f t="shared" si="33"/>
        <v>57</v>
      </c>
      <c r="G57" s="107">
        <f t="shared" si="34"/>
        <v>22</v>
      </c>
      <c r="H57" s="25" t="str">
        <f t="shared" si="35"/>
        <v/>
      </c>
      <c r="I57" s="25">
        <f t="shared" si="36"/>
        <v>32</v>
      </c>
      <c r="J57" s="110">
        <f t="shared" si="37"/>
        <v>3</v>
      </c>
      <c r="K57" s="109" t="str">
        <f>IFERROR(VLOOKUP(E57,'Road Races'!C:M,11,FALSE),"")</f>
        <v/>
      </c>
      <c r="L57" s="27" t="str">
        <f>IFERROR(VLOOKUP(E57,'Road Races'!Q:AA,11,FALSE),"")</f>
        <v/>
      </c>
      <c r="M57" s="27" t="str">
        <f>IFERROR(VLOOKUP(E57,SGP!AM:AU,6,FALSE),"")</f>
        <v/>
      </c>
      <c r="N57" s="26" t="str">
        <f>IFERROR(VLOOKUP(E57,'Road Races'!AE:AO,11,FALSE),"")</f>
        <v/>
      </c>
      <c r="O57" s="27" t="str">
        <f>IFERROR(VLOOKUP(E57,'Relays - track &amp; field'!C:F,4,FALSE),"")</f>
        <v/>
      </c>
      <c r="P57" s="26">
        <f>IFERROR(VLOOKUP(E57,'Relays - track &amp; field'!J:T,11,FALSE),"")</f>
        <v>32</v>
      </c>
      <c r="Q57" s="26" t="str">
        <f>IFERROR(VLOOKUP(E57,'Road Races'!AS:BC,11,FALSE),"")</f>
        <v/>
      </c>
      <c r="R57" s="26" t="str">
        <f>IFERROR(VLOOKUP(E57,'Road Races'!BG:BQ,11,FALSE),"")</f>
        <v/>
      </c>
      <c r="S57" s="26" t="str">
        <f>IFERROR(VLOOKUP(E57,SGP!U:Z,6,FALSE),"")</f>
        <v/>
      </c>
      <c r="T57" s="26" t="str">
        <f>IFERROR(VLOOKUP(E57,'Relays - track &amp; field'!X:AB,4,FALSE),"")</f>
        <v/>
      </c>
      <c r="U57" s="26" t="str">
        <f>IFERROR(VLOOKUP(E57,'Road Races'!BU:CE,11,FALSE),"")</f>
        <v/>
      </c>
      <c r="V57" s="27">
        <f>IFERROR(VLOOKUP(E57,'Relays - track &amp; field'!AE:AO,11,FALSE),"")</f>
        <v>8</v>
      </c>
      <c r="W57" s="26">
        <f>IFERROR(VLOOKUP(E57,SGP!C:H,6,FALSE),"")</f>
        <v>22</v>
      </c>
      <c r="X57" s="26" t="str">
        <f>IFERROR(VLOOKUP(E57,'Road Races'!CI:CS,11,FALSE),"")</f>
        <v/>
      </c>
      <c r="Y57" s="26" t="str">
        <f>IFERROR(VLOOKUP(E57,'Relays - track &amp; field'!AS:BC,11,FALSE),"")</f>
        <v/>
      </c>
      <c r="Z57" s="27" t="str">
        <f>IFERROR(VLOOKUP(E57,'Road Races'!CW:DG,11,FALSE),"")</f>
        <v/>
      </c>
      <c r="AA57" s="27" t="str">
        <f>IFERROR(VLOOKUP(Table!E84,'Club Champs'!D:H,4,FALSE),"")</f>
        <v/>
      </c>
      <c r="AB57" s="26" t="str">
        <f>IFERROR(VLOOKUP(E57,'Relays - track &amp; field'!AS:BC,11,FALSE),"")</f>
        <v/>
      </c>
      <c r="AC57" s="26" t="str">
        <f>IFERROR(VLOOKUP(E57,SGP!BE:BJ,6,FALSE),"")</f>
        <v/>
      </c>
      <c r="AD57" s="26" t="str">
        <f>IFERROR(VLOOKUP(E57,'Road Races'!DK:DU,11,FALSE),"")</f>
        <v/>
      </c>
      <c r="AE57" s="26" t="str">
        <f>IFERROR(VLOOKUP(E57,Marathon!C:M,11,FALSE),"")</f>
        <v/>
      </c>
      <c r="AF57" s="26"/>
      <c r="AG57" s="26"/>
      <c r="AH57" s="26"/>
      <c r="AI57" s="26"/>
      <c r="AJ57" s="25"/>
      <c r="AK57" s="25" t="str">
        <f t="shared" si="7"/>
        <v/>
      </c>
      <c r="AL57" s="25" t="str">
        <f t="shared" si="8"/>
        <v/>
      </c>
      <c r="AM57" s="25">
        <f t="shared" si="9"/>
        <v>22</v>
      </c>
      <c r="AN57" s="25" t="str">
        <f t="shared" si="31"/>
        <v/>
      </c>
      <c r="AO57" s="25">
        <f t="shared" si="38"/>
        <v>22</v>
      </c>
      <c r="AP57" s="25" t="str">
        <f t="shared" si="39"/>
        <v/>
      </c>
      <c r="AQ57" s="25" t="str">
        <f t="shared" si="40"/>
        <v/>
      </c>
      <c r="AR57" s="25" t="str">
        <f t="shared" si="12"/>
        <v/>
      </c>
      <c r="AS57" s="25" t="str">
        <f t="shared" si="29"/>
        <v/>
      </c>
      <c r="AT57" s="25" t="str">
        <f t="shared" si="30"/>
        <v/>
      </c>
      <c r="AU57" s="25" t="str">
        <f t="shared" si="13"/>
        <v/>
      </c>
      <c r="AV57" s="25" t="str">
        <f t="shared" si="14"/>
        <v/>
      </c>
      <c r="AW57" s="25" t="str">
        <f t="shared" si="15"/>
        <v/>
      </c>
      <c r="AX57" s="25" t="str">
        <f t="shared" si="16"/>
        <v/>
      </c>
      <c r="AY57" s="25" t="str">
        <f t="shared" si="17"/>
        <v/>
      </c>
      <c r="AZ57" s="25" t="str">
        <f t="shared" si="18"/>
        <v/>
      </c>
      <c r="BA57" s="25" t="str">
        <f t="shared" si="41"/>
        <v/>
      </c>
      <c r="BB57" s="25" t="str">
        <f t="shared" si="19"/>
        <v/>
      </c>
      <c r="BC57" s="25" t="str">
        <f t="shared" si="20"/>
        <v/>
      </c>
      <c r="BD57" s="25"/>
      <c r="BE57" s="25"/>
      <c r="BF57" s="25"/>
      <c r="BG57" s="25"/>
      <c r="BH57" s="25" t="str">
        <f t="shared" si="21"/>
        <v/>
      </c>
      <c r="BI57" s="25">
        <f t="shared" si="22"/>
        <v>32</v>
      </c>
      <c r="BJ57" s="25" t="str">
        <f t="shared" si="23"/>
        <v/>
      </c>
      <c r="BK57" s="25">
        <f t="shared" si="24"/>
        <v>8</v>
      </c>
      <c r="BL57" s="25" t="str">
        <f t="shared" si="25"/>
        <v/>
      </c>
      <c r="BM57" s="25" t="str">
        <f t="shared" si="26"/>
        <v/>
      </c>
      <c r="BN57" s="25"/>
      <c r="BO57" s="25">
        <f t="shared" si="42"/>
        <v>32</v>
      </c>
      <c r="BP57" s="4"/>
    </row>
    <row r="58" spans="1:68" x14ac:dyDescent="0.25">
      <c r="A58" s="3"/>
      <c r="B58" s="25">
        <v>45</v>
      </c>
      <c r="C58" s="25">
        <f t="shared" si="32"/>
        <v>-7</v>
      </c>
      <c r="D58" s="25">
        <v>52</v>
      </c>
      <c r="E58" s="51" t="s">
        <v>133</v>
      </c>
      <c r="F58" s="108">
        <f t="shared" si="33"/>
        <v>52</v>
      </c>
      <c r="G58" s="107" t="str">
        <f t="shared" si="34"/>
        <v/>
      </c>
      <c r="H58" s="25">
        <f t="shared" si="35"/>
        <v>50</v>
      </c>
      <c r="I58" s="25" t="str">
        <f t="shared" si="36"/>
        <v/>
      </c>
      <c r="J58" s="110">
        <f t="shared" si="37"/>
        <v>2</v>
      </c>
      <c r="K58" s="109">
        <f>IFERROR(VLOOKUP(E58,'Road Races'!C:M,11,FALSE),"")</f>
        <v>10</v>
      </c>
      <c r="L58" s="27">
        <f>IFERROR(VLOOKUP(E58,'Road Races'!Q:AA,11,FALSE),"")</f>
        <v>40</v>
      </c>
      <c r="M58" s="27" t="str">
        <f>IFERROR(VLOOKUP(E58,SGP!AM:AU,6,FALSE),"")</f>
        <v/>
      </c>
      <c r="N58" s="26" t="str">
        <f>IFERROR(VLOOKUP(E58,'Road Races'!AE:AO,11,FALSE),"")</f>
        <v/>
      </c>
      <c r="O58" s="27" t="str">
        <f>IFERROR(VLOOKUP(E58,'Relays - track &amp; field'!C:F,4,FALSE),"")</f>
        <v/>
      </c>
      <c r="P58" s="26" t="str">
        <f>IFERROR(VLOOKUP(E58,'Relays - track &amp; field'!J:T,11,FALSE),"")</f>
        <v/>
      </c>
      <c r="Q58" s="26" t="str">
        <f>IFERROR(VLOOKUP(E58,'Road Races'!AS:BC,11,FALSE),"")</f>
        <v/>
      </c>
      <c r="R58" s="26" t="str">
        <f>IFERROR(VLOOKUP(E58,'Road Races'!BG:BQ,11,FALSE),"")</f>
        <v/>
      </c>
      <c r="S58" s="26" t="str">
        <f>IFERROR(VLOOKUP(E58,SGP!U:Z,6,FALSE),"")</f>
        <v/>
      </c>
      <c r="T58" s="26" t="str">
        <f>IFERROR(VLOOKUP(E58,'Relays - track &amp; field'!X:AB,4,FALSE),"")</f>
        <v/>
      </c>
      <c r="U58" s="26" t="str">
        <f>IFERROR(VLOOKUP(E58,'Road Races'!BU:CE,11,FALSE),"")</f>
        <v/>
      </c>
      <c r="V58" s="27" t="str">
        <f>IFERROR(VLOOKUP(E58,'Relays - track &amp; field'!AE:AO,11,FALSE),"")</f>
        <v/>
      </c>
      <c r="W58" s="26" t="str">
        <f>IFERROR(VLOOKUP(E58,SGP!C:H,6,FALSE),"")</f>
        <v/>
      </c>
      <c r="X58" s="26" t="str">
        <f>IFERROR(VLOOKUP(E58,'Road Races'!CI:CS,11,FALSE),"")</f>
        <v/>
      </c>
      <c r="Y58" s="26" t="str">
        <f>IFERROR(VLOOKUP(E58,'Relays - track &amp; field'!AS:BC,11,FALSE),"")</f>
        <v/>
      </c>
      <c r="Z58" s="27" t="str">
        <f>IFERROR(VLOOKUP(E58,'Road Races'!CW:DG,11,FALSE),"")</f>
        <v/>
      </c>
      <c r="AA58" s="27" t="str">
        <f>IFERROR(VLOOKUP(Table!E64,'Club Champs'!D:H,4,FALSE),"")</f>
        <v/>
      </c>
      <c r="AB58" s="26" t="str">
        <f>IFERROR(VLOOKUP(E58,'Relays - track &amp; field'!AS:BC,11,FALSE),"")</f>
        <v/>
      </c>
      <c r="AC58" s="26" t="str">
        <f>IFERROR(VLOOKUP(E58,SGP!BE:BJ,6,FALSE),"")</f>
        <v/>
      </c>
      <c r="AD58" s="26" t="str">
        <f>IFERROR(VLOOKUP(E58,'Road Races'!DK:DU,11,FALSE),"")</f>
        <v/>
      </c>
      <c r="AE58" s="26" t="str">
        <f>IFERROR(VLOOKUP(E58,Marathon!C:M,11,FALSE),"")</f>
        <v/>
      </c>
      <c r="AF58" s="26"/>
      <c r="AG58" s="26"/>
      <c r="AH58" s="26"/>
      <c r="AI58" s="26"/>
      <c r="AJ58" s="25"/>
      <c r="AK58" s="25" t="str">
        <f t="shared" si="7"/>
        <v/>
      </c>
      <c r="AL58" s="25" t="str">
        <f t="shared" si="8"/>
        <v/>
      </c>
      <c r="AM58" s="25" t="str">
        <f t="shared" si="9"/>
        <v/>
      </c>
      <c r="AN58" s="25" t="str">
        <f t="shared" si="31"/>
        <v/>
      </c>
      <c r="AO58" s="25" t="str">
        <f t="shared" si="38"/>
        <v/>
      </c>
      <c r="AP58" s="25" t="str">
        <f t="shared" si="39"/>
        <v/>
      </c>
      <c r="AQ58" s="25">
        <f t="shared" si="40"/>
        <v>10</v>
      </c>
      <c r="AR58" s="25">
        <f t="shared" si="12"/>
        <v>40</v>
      </c>
      <c r="AS58" s="25" t="str">
        <f t="shared" si="29"/>
        <v/>
      </c>
      <c r="AT58" s="25" t="str">
        <f t="shared" si="30"/>
        <v/>
      </c>
      <c r="AU58" s="25" t="str">
        <f t="shared" si="13"/>
        <v/>
      </c>
      <c r="AV58" s="25" t="str">
        <f t="shared" si="14"/>
        <v/>
      </c>
      <c r="AW58" s="25" t="str">
        <f t="shared" si="15"/>
        <v/>
      </c>
      <c r="AX58" s="25" t="str">
        <f t="shared" si="16"/>
        <v/>
      </c>
      <c r="AY58" s="25" t="str">
        <f t="shared" si="17"/>
        <v/>
      </c>
      <c r="AZ58" s="25" t="str">
        <f t="shared" si="18"/>
        <v/>
      </c>
      <c r="BA58" s="25">
        <f t="shared" si="41"/>
        <v>40</v>
      </c>
      <c r="BB58" s="25">
        <f t="shared" si="19"/>
        <v>10</v>
      </c>
      <c r="BC58" s="25" t="str">
        <f t="shared" si="20"/>
        <v/>
      </c>
      <c r="BD58" s="25"/>
      <c r="BE58" s="25"/>
      <c r="BF58" s="25"/>
      <c r="BG58" s="25"/>
      <c r="BH58" s="25" t="str">
        <f t="shared" si="21"/>
        <v/>
      </c>
      <c r="BI58" s="25" t="str">
        <f t="shared" si="22"/>
        <v/>
      </c>
      <c r="BJ58" s="25" t="str">
        <f t="shared" si="23"/>
        <v/>
      </c>
      <c r="BK58" s="25" t="str">
        <f t="shared" si="24"/>
        <v/>
      </c>
      <c r="BL58" s="25" t="str">
        <f t="shared" si="25"/>
        <v/>
      </c>
      <c r="BM58" s="25" t="str">
        <f t="shared" si="26"/>
        <v/>
      </c>
      <c r="BN58" s="25"/>
      <c r="BO58" s="25" t="str">
        <f t="shared" si="42"/>
        <v/>
      </c>
      <c r="BP58" s="4"/>
    </row>
    <row r="59" spans="1:68" x14ac:dyDescent="0.25">
      <c r="A59" s="3"/>
      <c r="B59" s="25">
        <v>46</v>
      </c>
      <c r="C59" s="25">
        <f t="shared" si="32"/>
        <v>-7</v>
      </c>
      <c r="D59" s="25">
        <v>53</v>
      </c>
      <c r="E59" s="51" t="s">
        <v>139</v>
      </c>
      <c r="F59" s="108">
        <f t="shared" si="33"/>
        <v>51</v>
      </c>
      <c r="G59" s="107" t="str">
        <f t="shared" si="34"/>
        <v/>
      </c>
      <c r="H59" s="25">
        <f t="shared" si="35"/>
        <v>50</v>
      </c>
      <c r="I59" s="25" t="str">
        <f t="shared" si="36"/>
        <v/>
      </c>
      <c r="J59" s="110">
        <f t="shared" si="37"/>
        <v>1</v>
      </c>
      <c r="K59" s="109" t="str">
        <f>IFERROR(VLOOKUP(E59,'Road Races'!C:M,11,FALSE),"")</f>
        <v/>
      </c>
      <c r="L59" s="27" t="str">
        <f>IFERROR(VLOOKUP(E59,'Road Races'!Q:AA,11,FALSE),"")</f>
        <v/>
      </c>
      <c r="M59" s="27" t="str">
        <f>IFERROR(VLOOKUP(E59,SGP!AM:AU,6,FALSE),"")</f>
        <v/>
      </c>
      <c r="N59" s="26">
        <f>IFERROR(VLOOKUP(E59,'Road Races'!AE:AO,11,FALSE),"")</f>
        <v>50</v>
      </c>
      <c r="O59" s="27" t="str">
        <f>IFERROR(VLOOKUP(E59,'Relays - track &amp; field'!C:F,4,FALSE),"")</f>
        <v/>
      </c>
      <c r="P59" s="26" t="str">
        <f>IFERROR(VLOOKUP(E59,'Relays - track &amp; field'!J:T,11,FALSE),"")</f>
        <v/>
      </c>
      <c r="Q59" s="26" t="str">
        <f>IFERROR(VLOOKUP(E59,'Road Races'!AS:BC,11,FALSE),"")</f>
        <v/>
      </c>
      <c r="R59" s="26" t="str">
        <f>IFERROR(VLOOKUP(E59,'Road Races'!BG:BQ,11,FALSE),"")</f>
        <v/>
      </c>
      <c r="S59" s="26" t="str">
        <f>IFERROR(VLOOKUP(E59,SGP!U:Z,6,FALSE),"")</f>
        <v/>
      </c>
      <c r="T59" s="26" t="str">
        <f>IFERROR(VLOOKUP(E59,'Relays - track &amp; field'!X:AB,4,FALSE),"")</f>
        <v/>
      </c>
      <c r="U59" s="26" t="str">
        <f>IFERROR(VLOOKUP(E59,'Road Races'!BU:CE,11,FALSE),"")</f>
        <v/>
      </c>
      <c r="V59" s="27" t="str">
        <f>IFERROR(VLOOKUP(E59,'Relays - track &amp; field'!AE:AO,11,FALSE),"")</f>
        <v/>
      </c>
      <c r="W59" s="26" t="str">
        <f>IFERROR(VLOOKUP(E59,SGP!C:H,6,FALSE),"")</f>
        <v/>
      </c>
      <c r="X59" s="26" t="str">
        <f>IFERROR(VLOOKUP(E59,'Road Races'!CI:CS,11,FALSE),"")</f>
        <v/>
      </c>
      <c r="Y59" s="26" t="str">
        <f>IFERROR(VLOOKUP(E59,'Relays - track &amp; field'!AS:BC,11,FALSE),"")</f>
        <v/>
      </c>
      <c r="Z59" s="27" t="str">
        <f>IFERROR(VLOOKUP(E59,'Road Races'!CW:DG,11,FALSE),"")</f>
        <v/>
      </c>
      <c r="AA59" s="27" t="str">
        <f>IFERROR(VLOOKUP(Table!E69,'Club Champs'!D:H,4,FALSE),"")</f>
        <v/>
      </c>
      <c r="AB59" s="26" t="str">
        <f>IFERROR(VLOOKUP(E59,'Relays - track &amp; field'!AS:BC,11,FALSE),"")</f>
        <v/>
      </c>
      <c r="AC59" s="26" t="str">
        <f>IFERROR(VLOOKUP(E59,SGP!BE:BJ,6,FALSE),"")</f>
        <v/>
      </c>
      <c r="AD59" s="26" t="str">
        <f>IFERROR(VLOOKUP(E59,'Road Races'!DK:DU,11,FALSE),"")</f>
        <v/>
      </c>
      <c r="AE59" s="26" t="str">
        <f>IFERROR(VLOOKUP(E59,Marathon!C:M,11,FALSE),"")</f>
        <v/>
      </c>
      <c r="AF59" s="26"/>
      <c r="AG59" s="26"/>
      <c r="AH59" s="26"/>
      <c r="AI59" s="26"/>
      <c r="AJ59" s="25"/>
      <c r="AK59" s="25" t="str">
        <f t="shared" si="7"/>
        <v/>
      </c>
      <c r="AL59" s="25" t="str">
        <f t="shared" si="8"/>
        <v/>
      </c>
      <c r="AM59" s="25" t="str">
        <f t="shared" si="9"/>
        <v/>
      </c>
      <c r="AN59" s="25" t="str">
        <f t="shared" si="31"/>
        <v/>
      </c>
      <c r="AO59" s="25" t="str">
        <f t="shared" si="38"/>
        <v/>
      </c>
      <c r="AP59" s="25" t="str">
        <f t="shared" si="39"/>
        <v/>
      </c>
      <c r="AQ59" s="25" t="str">
        <f t="shared" si="40"/>
        <v/>
      </c>
      <c r="AR59" s="25" t="str">
        <f t="shared" si="12"/>
        <v/>
      </c>
      <c r="AS59" s="25">
        <f t="shared" si="29"/>
        <v>50</v>
      </c>
      <c r="AT59" s="25" t="str">
        <f t="shared" si="30"/>
        <v/>
      </c>
      <c r="AU59" s="25" t="str">
        <f t="shared" si="13"/>
        <v/>
      </c>
      <c r="AV59" s="25" t="str">
        <f t="shared" si="14"/>
        <v/>
      </c>
      <c r="AW59" s="25" t="str">
        <f t="shared" si="15"/>
        <v/>
      </c>
      <c r="AX59" s="25" t="str">
        <f t="shared" si="16"/>
        <v/>
      </c>
      <c r="AY59" s="25" t="str">
        <f t="shared" si="17"/>
        <v/>
      </c>
      <c r="AZ59" s="25" t="str">
        <f t="shared" si="18"/>
        <v/>
      </c>
      <c r="BA59" s="25">
        <f t="shared" si="41"/>
        <v>50</v>
      </c>
      <c r="BB59" s="25" t="str">
        <f t="shared" si="19"/>
        <v/>
      </c>
      <c r="BC59" s="25" t="str">
        <f t="shared" si="20"/>
        <v/>
      </c>
      <c r="BD59" s="25"/>
      <c r="BE59" s="25"/>
      <c r="BF59" s="25"/>
      <c r="BG59" s="25"/>
      <c r="BH59" s="25" t="str">
        <f t="shared" si="21"/>
        <v/>
      </c>
      <c r="BI59" s="25" t="str">
        <f t="shared" si="22"/>
        <v/>
      </c>
      <c r="BJ59" s="25" t="str">
        <f t="shared" si="23"/>
        <v/>
      </c>
      <c r="BK59" s="25" t="str">
        <f t="shared" si="24"/>
        <v/>
      </c>
      <c r="BL59" s="25" t="str">
        <f t="shared" si="25"/>
        <v/>
      </c>
      <c r="BM59" s="25" t="str">
        <f t="shared" si="26"/>
        <v/>
      </c>
      <c r="BN59" s="25"/>
      <c r="BO59" s="25" t="str">
        <f t="shared" si="42"/>
        <v/>
      </c>
      <c r="BP59" s="4"/>
    </row>
    <row r="60" spans="1:68" x14ac:dyDescent="0.25">
      <c r="A60" s="3"/>
      <c r="B60" s="25">
        <v>47</v>
      </c>
      <c r="C60" s="25">
        <f t="shared" si="32"/>
        <v>-7</v>
      </c>
      <c r="D60" s="25">
        <v>54</v>
      </c>
      <c r="E60" s="51" t="s">
        <v>280</v>
      </c>
      <c r="F60" s="108">
        <f t="shared" si="33"/>
        <v>51</v>
      </c>
      <c r="G60" s="107" t="str">
        <f t="shared" si="34"/>
        <v/>
      </c>
      <c r="H60" s="25">
        <f t="shared" si="35"/>
        <v>50</v>
      </c>
      <c r="I60" s="25" t="str">
        <f t="shared" si="36"/>
        <v/>
      </c>
      <c r="J60" s="110">
        <f t="shared" si="37"/>
        <v>1</v>
      </c>
      <c r="K60" s="109">
        <f>IFERROR(VLOOKUP(E60,'Road Races'!C:M,11,FALSE),"")</f>
        <v>50</v>
      </c>
      <c r="L60" s="27" t="str">
        <f>IFERROR(VLOOKUP(E60,'Road Races'!Q:AA,11,FALSE),"")</f>
        <v/>
      </c>
      <c r="M60" s="27" t="str">
        <f>IFERROR(VLOOKUP(E60,SGP!AM:AU,6,FALSE),"")</f>
        <v/>
      </c>
      <c r="N60" s="26" t="str">
        <f>IFERROR(VLOOKUP(E60,'Road Races'!AE:AO,11,FALSE),"")</f>
        <v/>
      </c>
      <c r="O60" s="27" t="str">
        <f>IFERROR(VLOOKUP(E60,'Relays - track &amp; field'!C:F,4,FALSE),"")</f>
        <v/>
      </c>
      <c r="P60" s="26" t="str">
        <f>IFERROR(VLOOKUP(E60,'Relays - track &amp; field'!J:T,11,FALSE),"")</f>
        <v/>
      </c>
      <c r="Q60" s="26" t="str">
        <f>IFERROR(VLOOKUP(E60,'Road Races'!AS:BC,11,FALSE),"")</f>
        <v/>
      </c>
      <c r="R60" s="26" t="str">
        <f>IFERROR(VLOOKUP(E60,'Road Races'!BG:BQ,11,FALSE),"")</f>
        <v/>
      </c>
      <c r="S60" s="26" t="str">
        <f>IFERROR(VLOOKUP(E60,SGP!U:Z,6,FALSE),"")</f>
        <v/>
      </c>
      <c r="T60" s="26" t="str">
        <f>IFERROR(VLOOKUP(E60,'Relays - track &amp; field'!X:AB,4,FALSE),"")</f>
        <v/>
      </c>
      <c r="U60" s="26" t="str">
        <f>IFERROR(VLOOKUP(E60,'Road Races'!BU:CE,11,FALSE),"")</f>
        <v/>
      </c>
      <c r="V60" s="27" t="str">
        <f>IFERROR(VLOOKUP(E60,'Relays - track &amp; field'!AE:AO,11,FALSE),"")</f>
        <v/>
      </c>
      <c r="W60" s="26" t="str">
        <f>IFERROR(VLOOKUP(E60,SGP!C:H,6,FALSE),"")</f>
        <v/>
      </c>
      <c r="X60" s="26" t="str">
        <f>IFERROR(VLOOKUP(E60,'Road Races'!CI:CS,11,FALSE),"")</f>
        <v/>
      </c>
      <c r="Y60" s="26" t="str">
        <f>IFERROR(VLOOKUP(E60,'Relays - track &amp; field'!AS:BC,11,FALSE),"")</f>
        <v/>
      </c>
      <c r="Z60" s="27" t="str">
        <f>IFERROR(VLOOKUP(E60,'Road Races'!CW:DG,11,FALSE),"")</f>
        <v/>
      </c>
      <c r="AA60" s="27" t="str">
        <f>IFERROR(VLOOKUP(Table!E52,'Club Champs'!D:H,4,FALSE),"")</f>
        <v/>
      </c>
      <c r="AB60" s="26" t="str">
        <f>IFERROR(VLOOKUP(E60,'Relays - track &amp; field'!AS:BC,11,FALSE),"")</f>
        <v/>
      </c>
      <c r="AC60" s="26" t="str">
        <f>IFERROR(VLOOKUP(E60,SGP!BE:BJ,6,FALSE),"")</f>
        <v/>
      </c>
      <c r="AD60" s="26" t="str">
        <f>IFERROR(VLOOKUP(E60,'Road Races'!DK:DU,11,FALSE),"")</f>
        <v/>
      </c>
      <c r="AE60" s="26" t="str">
        <f>IFERROR(VLOOKUP(E60,Marathon!C:M,11,FALSE),"")</f>
        <v/>
      </c>
      <c r="AF60" s="26"/>
      <c r="AG60" s="26"/>
      <c r="AH60" s="26"/>
      <c r="AI60" s="26"/>
      <c r="AJ60" s="25"/>
      <c r="AK60" s="25" t="str">
        <f t="shared" si="7"/>
        <v/>
      </c>
      <c r="AL60" s="25" t="str">
        <f t="shared" si="8"/>
        <v/>
      </c>
      <c r="AM60" s="25" t="str">
        <f t="shared" si="9"/>
        <v/>
      </c>
      <c r="AN60" s="25" t="str">
        <f t="shared" si="31"/>
        <v/>
      </c>
      <c r="AO60" s="25" t="str">
        <f t="shared" si="38"/>
        <v/>
      </c>
      <c r="AP60" s="25" t="str">
        <f t="shared" si="39"/>
        <v/>
      </c>
      <c r="AQ60" s="25">
        <f t="shared" si="40"/>
        <v>50</v>
      </c>
      <c r="AR60" s="25" t="str">
        <f t="shared" si="12"/>
        <v/>
      </c>
      <c r="AS60" s="25" t="str">
        <f t="shared" si="29"/>
        <v/>
      </c>
      <c r="AT60" s="25" t="str">
        <f t="shared" si="30"/>
        <v/>
      </c>
      <c r="AU60" s="25" t="str">
        <f t="shared" si="13"/>
        <v/>
      </c>
      <c r="AV60" s="25" t="str">
        <f t="shared" si="14"/>
        <v/>
      </c>
      <c r="AW60" s="25" t="str">
        <f t="shared" si="15"/>
        <v/>
      </c>
      <c r="AX60" s="25" t="str">
        <f t="shared" si="16"/>
        <v/>
      </c>
      <c r="AY60" s="25" t="str">
        <f t="shared" si="17"/>
        <v/>
      </c>
      <c r="AZ60" s="25" t="str">
        <f t="shared" si="18"/>
        <v/>
      </c>
      <c r="BA60" s="25">
        <f t="shared" si="41"/>
        <v>50</v>
      </c>
      <c r="BB60" s="25" t="str">
        <f t="shared" si="19"/>
        <v/>
      </c>
      <c r="BC60" s="25" t="str">
        <f t="shared" si="20"/>
        <v/>
      </c>
      <c r="BD60" s="25"/>
      <c r="BE60" s="25"/>
      <c r="BF60" s="25"/>
      <c r="BG60" s="25"/>
      <c r="BH60" s="25" t="str">
        <f t="shared" si="21"/>
        <v/>
      </c>
      <c r="BI60" s="25" t="str">
        <f t="shared" si="22"/>
        <v/>
      </c>
      <c r="BJ60" s="25" t="str">
        <f t="shared" si="23"/>
        <v/>
      </c>
      <c r="BK60" s="25" t="str">
        <f t="shared" si="24"/>
        <v/>
      </c>
      <c r="BL60" s="25" t="str">
        <f t="shared" si="25"/>
        <v/>
      </c>
      <c r="BM60" s="25" t="str">
        <f t="shared" si="26"/>
        <v/>
      </c>
      <c r="BN60" s="25"/>
      <c r="BO60" s="25" t="str">
        <f t="shared" si="42"/>
        <v/>
      </c>
      <c r="BP60" s="4"/>
    </row>
    <row r="61" spans="1:68" x14ac:dyDescent="0.25">
      <c r="A61" s="3"/>
      <c r="B61" s="25">
        <v>48</v>
      </c>
      <c r="C61" s="25">
        <f t="shared" si="32"/>
        <v>-7</v>
      </c>
      <c r="D61" s="25">
        <v>55</v>
      </c>
      <c r="E61" s="51" t="s">
        <v>67</v>
      </c>
      <c r="F61" s="108">
        <f t="shared" si="33"/>
        <v>51</v>
      </c>
      <c r="G61" s="107" t="str">
        <f t="shared" si="34"/>
        <v/>
      </c>
      <c r="H61" s="25">
        <f t="shared" si="35"/>
        <v>50</v>
      </c>
      <c r="I61" s="25" t="str">
        <f t="shared" si="36"/>
        <v/>
      </c>
      <c r="J61" s="110">
        <f t="shared" si="37"/>
        <v>1</v>
      </c>
      <c r="K61" s="109">
        <f>IFERROR(VLOOKUP(E61,'Road Races'!C:M,11,FALSE),"")</f>
        <v>50</v>
      </c>
      <c r="L61" s="27" t="str">
        <f>IFERROR(VLOOKUP(E61,'Road Races'!Q:AA,11,FALSE),"")</f>
        <v/>
      </c>
      <c r="M61" s="27" t="str">
        <f>IFERROR(VLOOKUP(E61,SGP!AM:AU,6,FALSE),"")</f>
        <v/>
      </c>
      <c r="N61" s="26" t="str">
        <f>IFERROR(VLOOKUP(E61,'Road Races'!AE:AO,11,FALSE),"")</f>
        <v/>
      </c>
      <c r="O61" s="27" t="str">
        <f>IFERROR(VLOOKUP(E61,'Relays - track &amp; field'!C:F,4,FALSE),"")</f>
        <v/>
      </c>
      <c r="P61" s="26" t="str">
        <f>IFERROR(VLOOKUP(E61,'Relays - track &amp; field'!J:T,11,FALSE),"")</f>
        <v/>
      </c>
      <c r="Q61" s="26" t="str">
        <f>IFERROR(VLOOKUP(E61,'Road Races'!AS:BC,11,FALSE),"")</f>
        <v/>
      </c>
      <c r="R61" s="26" t="str">
        <f>IFERROR(VLOOKUP(E61,'Road Races'!BG:BQ,11,FALSE),"")</f>
        <v/>
      </c>
      <c r="S61" s="26" t="str">
        <f>IFERROR(VLOOKUP(E61,SGP!U:Z,6,FALSE),"")</f>
        <v/>
      </c>
      <c r="T61" s="26" t="str">
        <f>IFERROR(VLOOKUP(E61,'Relays - track &amp; field'!X:AB,4,FALSE),"")</f>
        <v/>
      </c>
      <c r="U61" s="26" t="str">
        <f>IFERROR(VLOOKUP(E61,'Road Races'!BU:CE,11,FALSE),"")</f>
        <v/>
      </c>
      <c r="V61" s="27" t="str">
        <f>IFERROR(VLOOKUP(E61,'Relays - track &amp; field'!AE:AO,11,FALSE),"")</f>
        <v/>
      </c>
      <c r="W61" s="26" t="str">
        <f>IFERROR(VLOOKUP(E61,SGP!C:H,6,FALSE),"")</f>
        <v/>
      </c>
      <c r="X61" s="26" t="str">
        <f>IFERROR(VLOOKUP(E61,'Road Races'!CI:CS,11,FALSE),"")</f>
        <v/>
      </c>
      <c r="Y61" s="26" t="str">
        <f>IFERROR(VLOOKUP(E61,'Relays - track &amp; field'!AS:BC,11,FALSE),"")</f>
        <v/>
      </c>
      <c r="Z61" s="27" t="str">
        <f>IFERROR(VLOOKUP(E61,'Road Races'!CW:DG,11,FALSE),"")</f>
        <v/>
      </c>
      <c r="AA61" s="27" t="str">
        <f>IFERROR(VLOOKUP(Table!E56,'Club Champs'!D:H,4,FALSE),"")</f>
        <v/>
      </c>
      <c r="AB61" s="26" t="str">
        <f>IFERROR(VLOOKUP(E61,'Relays - track &amp; field'!AS:BC,11,FALSE),"")</f>
        <v/>
      </c>
      <c r="AC61" s="26" t="str">
        <f>IFERROR(VLOOKUP(E61,SGP!BE:BJ,6,FALSE),"")</f>
        <v/>
      </c>
      <c r="AD61" s="26" t="str">
        <f>IFERROR(VLOOKUP(E61,'Road Races'!DK:DU,11,FALSE),"")</f>
        <v/>
      </c>
      <c r="AE61" s="26" t="str">
        <f>IFERROR(VLOOKUP(E61,Marathon!C:M,11,FALSE),"")</f>
        <v/>
      </c>
      <c r="AF61" s="26"/>
      <c r="AG61" s="26"/>
      <c r="AH61" s="26"/>
      <c r="AI61" s="26"/>
      <c r="AJ61" s="25"/>
      <c r="AK61" s="25" t="str">
        <f t="shared" si="7"/>
        <v/>
      </c>
      <c r="AL61" s="25" t="str">
        <f t="shared" si="8"/>
        <v/>
      </c>
      <c r="AM61" s="25" t="str">
        <f t="shared" si="9"/>
        <v/>
      </c>
      <c r="AN61" s="25" t="str">
        <f t="shared" si="31"/>
        <v/>
      </c>
      <c r="AO61" s="25" t="str">
        <f t="shared" si="38"/>
        <v/>
      </c>
      <c r="AP61" s="25" t="str">
        <f t="shared" si="39"/>
        <v/>
      </c>
      <c r="AQ61" s="25">
        <f t="shared" si="40"/>
        <v>50</v>
      </c>
      <c r="AR61" s="25" t="str">
        <f t="shared" si="12"/>
        <v/>
      </c>
      <c r="AS61" s="25" t="str">
        <f t="shared" si="29"/>
        <v/>
      </c>
      <c r="AT61" s="25" t="str">
        <f t="shared" si="30"/>
        <v/>
      </c>
      <c r="AU61" s="25" t="str">
        <f t="shared" si="13"/>
        <v/>
      </c>
      <c r="AV61" s="25" t="str">
        <f t="shared" si="14"/>
        <v/>
      </c>
      <c r="AW61" s="25" t="str">
        <f t="shared" si="15"/>
        <v/>
      </c>
      <c r="AX61" s="25" t="str">
        <f t="shared" si="16"/>
        <v/>
      </c>
      <c r="AY61" s="25" t="str">
        <f t="shared" si="17"/>
        <v/>
      </c>
      <c r="AZ61" s="25" t="str">
        <f t="shared" si="18"/>
        <v/>
      </c>
      <c r="BA61" s="25">
        <f t="shared" si="41"/>
        <v>50</v>
      </c>
      <c r="BB61" s="25" t="str">
        <f t="shared" si="19"/>
        <v/>
      </c>
      <c r="BC61" s="25" t="str">
        <f t="shared" si="20"/>
        <v/>
      </c>
      <c r="BD61" s="25"/>
      <c r="BE61" s="25"/>
      <c r="BF61" s="25"/>
      <c r="BG61" s="25"/>
      <c r="BH61" s="25" t="str">
        <f t="shared" si="21"/>
        <v/>
      </c>
      <c r="BI61" s="25" t="str">
        <f t="shared" si="22"/>
        <v/>
      </c>
      <c r="BJ61" s="25" t="str">
        <f t="shared" si="23"/>
        <v/>
      </c>
      <c r="BK61" s="25" t="str">
        <f t="shared" si="24"/>
        <v/>
      </c>
      <c r="BL61" s="25" t="str">
        <f t="shared" si="25"/>
        <v/>
      </c>
      <c r="BM61" s="25" t="str">
        <f t="shared" si="26"/>
        <v/>
      </c>
      <c r="BN61" s="25"/>
      <c r="BO61" s="25" t="str">
        <f t="shared" si="42"/>
        <v/>
      </c>
      <c r="BP61" s="4"/>
    </row>
    <row r="62" spans="1:68" x14ac:dyDescent="0.25">
      <c r="A62" s="3"/>
      <c r="B62" s="25">
        <v>49</v>
      </c>
      <c r="C62" s="25">
        <f t="shared" si="32"/>
        <v>-7</v>
      </c>
      <c r="D62" s="25">
        <v>56</v>
      </c>
      <c r="E62" s="51" t="s">
        <v>107</v>
      </c>
      <c r="F62" s="108">
        <f t="shared" si="33"/>
        <v>51</v>
      </c>
      <c r="G62" s="107" t="str">
        <f t="shared" si="34"/>
        <v/>
      </c>
      <c r="H62" s="25">
        <f t="shared" si="35"/>
        <v>50</v>
      </c>
      <c r="I62" s="25" t="str">
        <f t="shared" si="36"/>
        <v/>
      </c>
      <c r="J62" s="110">
        <f t="shared" si="37"/>
        <v>1</v>
      </c>
      <c r="K62" s="109">
        <f>IFERROR(VLOOKUP(E62,'Road Races'!C:M,11,FALSE),"")</f>
        <v>50</v>
      </c>
      <c r="L62" s="27" t="str">
        <f>IFERROR(VLOOKUP(E62,'Road Races'!Q:AA,11,FALSE),"")</f>
        <v/>
      </c>
      <c r="M62" s="27" t="str">
        <f>IFERROR(VLOOKUP(E62,SGP!AM:AU,6,FALSE),"")</f>
        <v/>
      </c>
      <c r="N62" s="26" t="str">
        <f>IFERROR(VLOOKUP(E62,'Road Races'!AE:AO,11,FALSE),"")</f>
        <v/>
      </c>
      <c r="O62" s="27" t="str">
        <f>IFERROR(VLOOKUP(E62,'Relays - track &amp; field'!C:F,4,FALSE),"")</f>
        <v/>
      </c>
      <c r="P62" s="26" t="str">
        <f>IFERROR(VLOOKUP(E62,'Relays - track &amp; field'!J:T,11,FALSE),"")</f>
        <v/>
      </c>
      <c r="Q62" s="26" t="str">
        <f>IFERROR(VLOOKUP(E62,'Road Races'!AS:BC,11,FALSE),"")</f>
        <v/>
      </c>
      <c r="R62" s="26" t="str">
        <f>IFERROR(VLOOKUP(E62,'Road Races'!BG:BQ,11,FALSE),"")</f>
        <v/>
      </c>
      <c r="S62" s="26" t="str">
        <f>IFERROR(VLOOKUP(E62,SGP!U:Z,6,FALSE),"")</f>
        <v/>
      </c>
      <c r="T62" s="26" t="str">
        <f>IFERROR(VLOOKUP(E62,'Relays - track &amp; field'!X:AB,4,FALSE),"")</f>
        <v/>
      </c>
      <c r="U62" s="26" t="str">
        <f>IFERROR(VLOOKUP(E62,'Road Races'!BU:CE,11,FALSE),"")</f>
        <v/>
      </c>
      <c r="V62" s="27" t="str">
        <f>IFERROR(VLOOKUP(E62,'Relays - track &amp; field'!AE:AO,11,FALSE),"")</f>
        <v/>
      </c>
      <c r="W62" s="26" t="str">
        <f>IFERROR(VLOOKUP(E62,SGP!C:H,6,FALSE),"")</f>
        <v/>
      </c>
      <c r="X62" s="26" t="str">
        <f>IFERROR(VLOOKUP(E62,'Road Races'!CI:CS,11,FALSE),"")</f>
        <v/>
      </c>
      <c r="Y62" s="26" t="str">
        <f>IFERROR(VLOOKUP(E62,'Relays - track &amp; field'!AS:BC,11,FALSE),"")</f>
        <v/>
      </c>
      <c r="Z62" s="27" t="str">
        <f>IFERROR(VLOOKUP(E62,'Road Races'!CW:DG,11,FALSE),"")</f>
        <v/>
      </c>
      <c r="AA62" s="27" t="str">
        <f>IFERROR(VLOOKUP(Table!E57,'Club Champs'!D:H,4,FALSE),"")</f>
        <v/>
      </c>
      <c r="AB62" s="26" t="str">
        <f>IFERROR(VLOOKUP(E62,'Relays - track &amp; field'!AS:BC,11,FALSE),"")</f>
        <v/>
      </c>
      <c r="AC62" s="26" t="str">
        <f>IFERROR(VLOOKUP(E62,SGP!BE:BJ,6,FALSE),"")</f>
        <v/>
      </c>
      <c r="AD62" s="26" t="str">
        <f>IFERROR(VLOOKUP(E62,'Road Races'!DK:DU,11,FALSE),"")</f>
        <v/>
      </c>
      <c r="AE62" s="26" t="str">
        <f>IFERROR(VLOOKUP(E62,Marathon!C:M,11,FALSE),"")</f>
        <v/>
      </c>
      <c r="AF62" s="26"/>
      <c r="AG62" s="26"/>
      <c r="AH62" s="26"/>
      <c r="AI62" s="26"/>
      <c r="AJ62" s="25"/>
      <c r="AK62" s="25" t="str">
        <f t="shared" si="7"/>
        <v/>
      </c>
      <c r="AL62" s="25" t="str">
        <f t="shared" si="8"/>
        <v/>
      </c>
      <c r="AM62" s="25" t="str">
        <f t="shared" si="9"/>
        <v/>
      </c>
      <c r="AN62" s="25" t="str">
        <f t="shared" si="31"/>
        <v/>
      </c>
      <c r="AO62" s="25" t="str">
        <f t="shared" si="38"/>
        <v/>
      </c>
      <c r="AP62" s="25" t="str">
        <f t="shared" si="39"/>
        <v/>
      </c>
      <c r="AQ62" s="25">
        <f t="shared" si="40"/>
        <v>50</v>
      </c>
      <c r="AR62" s="25" t="str">
        <f t="shared" si="12"/>
        <v/>
      </c>
      <c r="AS62" s="25" t="str">
        <f t="shared" si="29"/>
        <v/>
      </c>
      <c r="AT62" s="25" t="str">
        <f t="shared" si="30"/>
        <v/>
      </c>
      <c r="AU62" s="25" t="str">
        <f t="shared" si="13"/>
        <v/>
      </c>
      <c r="AV62" s="25" t="str">
        <f t="shared" si="14"/>
        <v/>
      </c>
      <c r="AW62" s="25" t="str">
        <f t="shared" si="15"/>
        <v/>
      </c>
      <c r="AX62" s="25" t="str">
        <f t="shared" si="16"/>
        <v/>
      </c>
      <c r="AY62" s="25" t="str">
        <f t="shared" si="17"/>
        <v/>
      </c>
      <c r="AZ62" s="25" t="str">
        <f t="shared" si="18"/>
        <v/>
      </c>
      <c r="BA62" s="25">
        <f t="shared" si="41"/>
        <v>50</v>
      </c>
      <c r="BB62" s="25" t="str">
        <f t="shared" si="19"/>
        <v/>
      </c>
      <c r="BC62" s="25" t="str">
        <f t="shared" si="20"/>
        <v/>
      </c>
      <c r="BD62" s="25"/>
      <c r="BE62" s="25"/>
      <c r="BF62" s="25"/>
      <c r="BG62" s="25"/>
      <c r="BH62" s="25" t="str">
        <f t="shared" si="21"/>
        <v/>
      </c>
      <c r="BI62" s="25" t="str">
        <f t="shared" si="22"/>
        <v/>
      </c>
      <c r="BJ62" s="25" t="str">
        <f t="shared" si="23"/>
        <v/>
      </c>
      <c r="BK62" s="25" t="str">
        <f t="shared" si="24"/>
        <v/>
      </c>
      <c r="BL62" s="25" t="str">
        <f t="shared" si="25"/>
        <v/>
      </c>
      <c r="BM62" s="25" t="str">
        <f t="shared" si="26"/>
        <v/>
      </c>
      <c r="BN62" s="25"/>
      <c r="BO62" s="25" t="str">
        <f t="shared" si="42"/>
        <v/>
      </c>
      <c r="BP62" s="4"/>
    </row>
    <row r="63" spans="1:68" x14ac:dyDescent="0.25">
      <c r="A63" s="3"/>
      <c r="B63" s="25">
        <v>50</v>
      </c>
      <c r="C63" s="25">
        <f t="shared" si="32"/>
        <v>-7</v>
      </c>
      <c r="D63" s="25">
        <v>57</v>
      </c>
      <c r="E63" s="51" t="s">
        <v>75</v>
      </c>
      <c r="F63" s="108">
        <f t="shared" si="33"/>
        <v>51</v>
      </c>
      <c r="G63" s="107" t="str">
        <f t="shared" si="34"/>
        <v/>
      </c>
      <c r="H63" s="25" t="str">
        <f t="shared" si="35"/>
        <v/>
      </c>
      <c r="I63" s="25">
        <f t="shared" si="36"/>
        <v>50</v>
      </c>
      <c r="J63" s="110">
        <f t="shared" si="37"/>
        <v>1</v>
      </c>
      <c r="K63" s="109" t="str">
        <f>IFERROR(VLOOKUP(E63,'Road Races'!C:M,11,FALSE),"")</f>
        <v/>
      </c>
      <c r="L63" s="27" t="str">
        <f>IFERROR(VLOOKUP(E63,'Road Races'!Q:AA,11,FALSE),"")</f>
        <v/>
      </c>
      <c r="M63" s="27" t="str">
        <f>IFERROR(VLOOKUP(E63,SGP!AM:AU,6,FALSE),"")</f>
        <v/>
      </c>
      <c r="N63" s="26" t="str">
        <f>IFERROR(VLOOKUP(E63,'Road Races'!AE:AO,11,FALSE),"")</f>
        <v/>
      </c>
      <c r="O63" s="27" t="str">
        <f>IFERROR(VLOOKUP(E63,'Relays - track &amp; field'!C:F,4,FALSE),"")</f>
        <v/>
      </c>
      <c r="P63" s="26">
        <f>IFERROR(VLOOKUP(E63,'Relays - track &amp; field'!J:T,11,FALSE),"")</f>
        <v>50</v>
      </c>
      <c r="Q63" s="26" t="str">
        <f>IFERROR(VLOOKUP(E63,'Road Races'!AS:BC,11,FALSE),"")</f>
        <v/>
      </c>
      <c r="R63" s="26" t="str">
        <f>IFERROR(VLOOKUP(E63,'Road Races'!BG:BQ,11,FALSE),"")</f>
        <v/>
      </c>
      <c r="S63" s="26" t="str">
        <f>IFERROR(VLOOKUP(E63,SGP!U:Z,6,FALSE),"")</f>
        <v/>
      </c>
      <c r="T63" s="26" t="str">
        <f>IFERROR(VLOOKUP(E63,'Relays - track &amp; field'!X:AB,4,FALSE),"")</f>
        <v/>
      </c>
      <c r="U63" s="26" t="str">
        <f>IFERROR(VLOOKUP(E63,'Road Races'!BU:CE,11,FALSE),"")</f>
        <v/>
      </c>
      <c r="V63" s="27" t="str">
        <f>IFERROR(VLOOKUP(E63,'Relays - track &amp; field'!AE:AO,11,FALSE),"")</f>
        <v/>
      </c>
      <c r="W63" s="26" t="str">
        <f>IFERROR(VLOOKUP(E63,SGP!C:H,6,FALSE),"")</f>
        <v/>
      </c>
      <c r="X63" s="26" t="str">
        <f>IFERROR(VLOOKUP(E63,'Road Races'!CI:CS,11,FALSE),"")</f>
        <v/>
      </c>
      <c r="Y63" s="26" t="str">
        <f>IFERROR(VLOOKUP(E63,'Relays - track &amp; field'!AS:BC,11,FALSE),"")</f>
        <v/>
      </c>
      <c r="Z63" s="27" t="str">
        <f>IFERROR(VLOOKUP(E63,'Road Races'!CW:DG,11,FALSE),"")</f>
        <v/>
      </c>
      <c r="AA63" s="27" t="str">
        <f>IFERROR(VLOOKUP(Table!E90,'Club Champs'!D:H,4,FALSE),"")</f>
        <v/>
      </c>
      <c r="AB63" s="26" t="str">
        <f>IFERROR(VLOOKUP(E63,'Relays - track &amp; field'!AS:BC,11,FALSE),"")</f>
        <v/>
      </c>
      <c r="AC63" s="26" t="str">
        <f>IFERROR(VLOOKUP(E63,SGP!BE:BJ,6,FALSE),"")</f>
        <v/>
      </c>
      <c r="AD63" s="26" t="str">
        <f>IFERROR(VLOOKUP(E63,'Road Races'!DK:DU,11,FALSE),"")</f>
        <v/>
      </c>
      <c r="AE63" s="26" t="str">
        <f>IFERROR(VLOOKUP(E63,Marathon!C:M,11,FALSE),"")</f>
        <v/>
      </c>
      <c r="AF63" s="26"/>
      <c r="AG63" s="26"/>
      <c r="AH63" s="26"/>
      <c r="AI63" s="26"/>
      <c r="AJ63" s="25"/>
      <c r="AK63" s="25" t="str">
        <f t="shared" si="7"/>
        <v/>
      </c>
      <c r="AL63" s="25" t="str">
        <f t="shared" si="8"/>
        <v/>
      </c>
      <c r="AM63" s="25" t="str">
        <f t="shared" si="9"/>
        <v/>
      </c>
      <c r="AN63" s="25" t="str">
        <f t="shared" si="31"/>
        <v/>
      </c>
      <c r="AO63" s="25" t="str">
        <f t="shared" si="38"/>
        <v/>
      </c>
      <c r="AP63" s="25" t="str">
        <f t="shared" si="39"/>
        <v/>
      </c>
      <c r="AQ63" s="25" t="str">
        <f t="shared" si="40"/>
        <v/>
      </c>
      <c r="AR63" s="25" t="str">
        <f t="shared" si="12"/>
        <v/>
      </c>
      <c r="AS63" s="25" t="str">
        <f t="shared" si="29"/>
        <v/>
      </c>
      <c r="AT63" s="25" t="str">
        <f t="shared" si="30"/>
        <v/>
      </c>
      <c r="AU63" s="25" t="str">
        <f t="shared" si="13"/>
        <v/>
      </c>
      <c r="AV63" s="25" t="str">
        <f t="shared" si="14"/>
        <v/>
      </c>
      <c r="AW63" s="25" t="str">
        <f t="shared" si="15"/>
        <v/>
      </c>
      <c r="AX63" s="25" t="str">
        <f t="shared" si="16"/>
        <v/>
      </c>
      <c r="AY63" s="25" t="str">
        <f t="shared" si="17"/>
        <v/>
      </c>
      <c r="AZ63" s="25" t="str">
        <f t="shared" si="18"/>
        <v/>
      </c>
      <c r="BA63" s="25" t="str">
        <f t="shared" si="41"/>
        <v/>
      </c>
      <c r="BB63" s="25" t="str">
        <f t="shared" si="19"/>
        <v/>
      </c>
      <c r="BC63" s="25" t="str">
        <f t="shared" si="20"/>
        <v/>
      </c>
      <c r="BD63" s="25"/>
      <c r="BE63" s="25"/>
      <c r="BF63" s="25"/>
      <c r="BG63" s="25"/>
      <c r="BH63" s="25" t="str">
        <f t="shared" si="21"/>
        <v/>
      </c>
      <c r="BI63" s="25">
        <f t="shared" si="22"/>
        <v>50</v>
      </c>
      <c r="BJ63" s="25" t="str">
        <f t="shared" si="23"/>
        <v/>
      </c>
      <c r="BK63" s="25" t="str">
        <f t="shared" si="24"/>
        <v/>
      </c>
      <c r="BL63" s="25" t="str">
        <f t="shared" si="25"/>
        <v/>
      </c>
      <c r="BM63" s="25" t="str">
        <f t="shared" si="26"/>
        <v/>
      </c>
      <c r="BN63" s="25"/>
      <c r="BO63" s="25">
        <f t="shared" si="42"/>
        <v>50</v>
      </c>
      <c r="BP63" s="4"/>
    </row>
    <row r="64" spans="1:68" x14ac:dyDescent="0.25">
      <c r="A64" s="3"/>
      <c r="B64" s="25">
        <v>51</v>
      </c>
      <c r="C64" s="25">
        <f t="shared" si="32"/>
        <v>-7</v>
      </c>
      <c r="D64" s="25">
        <v>58</v>
      </c>
      <c r="E64" s="51" t="s">
        <v>296</v>
      </c>
      <c r="F64" s="108">
        <f t="shared" si="33"/>
        <v>51</v>
      </c>
      <c r="G64" s="107">
        <f t="shared" si="34"/>
        <v>50</v>
      </c>
      <c r="H64" s="25" t="str">
        <f t="shared" si="35"/>
        <v/>
      </c>
      <c r="I64" s="25" t="str">
        <f t="shared" si="36"/>
        <v/>
      </c>
      <c r="J64" s="110">
        <f t="shared" si="37"/>
        <v>1</v>
      </c>
      <c r="K64" s="109" t="str">
        <f>IFERROR(VLOOKUP(E64,'Road Races'!C:M,11,FALSE),"")</f>
        <v/>
      </c>
      <c r="L64" s="27" t="str">
        <f>IFERROR(VLOOKUP(E64,'Road Races'!Q:AA,11,FALSE),"")</f>
        <v/>
      </c>
      <c r="M64" s="27" t="str">
        <f>IFERROR(VLOOKUP(E64,SGP!AM:AU,6,FALSE),"")</f>
        <v/>
      </c>
      <c r="N64" s="26" t="str">
        <f>IFERROR(VLOOKUP(E64,'Road Races'!AE:AO,11,FALSE),"")</f>
        <v/>
      </c>
      <c r="O64" s="27" t="str">
        <f>IFERROR(VLOOKUP(E64,'Relays - track &amp; field'!C:F,4,FALSE),"")</f>
        <v/>
      </c>
      <c r="P64" s="26" t="str">
        <f>IFERROR(VLOOKUP(E64,'Relays - track &amp; field'!J:T,11,FALSE),"")</f>
        <v/>
      </c>
      <c r="Q64" s="26" t="str">
        <f>IFERROR(VLOOKUP(E64,'Road Races'!AS:BC,11,FALSE),"")</f>
        <v/>
      </c>
      <c r="R64" s="26" t="str">
        <f>IFERROR(VLOOKUP(E64,'Road Races'!BG:BQ,11,FALSE),"")</f>
        <v/>
      </c>
      <c r="S64" s="26">
        <f>IFERROR(VLOOKUP(E64,SGP!U:Z,6,FALSE),"")</f>
        <v>50</v>
      </c>
      <c r="T64" s="26" t="str">
        <f>IFERROR(VLOOKUP(E64,'Relays - track &amp; field'!X:AB,4,FALSE),"")</f>
        <v/>
      </c>
      <c r="U64" s="26" t="str">
        <f>IFERROR(VLOOKUP(E64,'Road Races'!BU:CE,11,FALSE),"")</f>
        <v/>
      </c>
      <c r="V64" s="27" t="str">
        <f>IFERROR(VLOOKUP(E64,'Relays - track &amp; field'!AE:AO,11,FALSE),"")</f>
        <v/>
      </c>
      <c r="W64" s="26" t="str">
        <f>IFERROR(VLOOKUP(E64,SGP!C:H,6,FALSE),"")</f>
        <v/>
      </c>
      <c r="X64" s="26" t="str">
        <f>IFERROR(VLOOKUP(E64,'Road Races'!CI:CS,11,FALSE),"")</f>
        <v/>
      </c>
      <c r="Y64" s="26" t="str">
        <f>IFERROR(VLOOKUP(E64,'Relays - track &amp; field'!AS:BC,11,FALSE),"")</f>
        <v/>
      </c>
      <c r="Z64" s="27" t="str">
        <f>IFERROR(VLOOKUP(E64,'Road Races'!CW:DG,11,FALSE),"")</f>
        <v/>
      </c>
      <c r="AA64" s="27" t="str">
        <f>IFERROR(VLOOKUP(Table!E92,'Club Champs'!D:H,4,FALSE),"")</f>
        <v/>
      </c>
      <c r="AB64" s="26" t="str">
        <f>IFERROR(VLOOKUP(E64,'Relays - track &amp; field'!AS:BC,11,FALSE),"")</f>
        <v/>
      </c>
      <c r="AC64" s="26" t="str">
        <f>IFERROR(VLOOKUP(E64,SGP!BE:BJ,6,FALSE),"")</f>
        <v/>
      </c>
      <c r="AD64" s="26" t="str">
        <f>IFERROR(VLOOKUP(E64,'Road Races'!DK:DU,11,FALSE),"")</f>
        <v/>
      </c>
      <c r="AE64" s="26" t="str">
        <f>IFERROR(VLOOKUP(E64,Marathon!C:M,11,FALSE),"")</f>
        <v/>
      </c>
      <c r="AF64" s="26"/>
      <c r="AG64" s="26"/>
      <c r="AH64" s="26"/>
      <c r="AI64" s="26"/>
      <c r="AJ64" s="25"/>
      <c r="AK64" s="25" t="str">
        <f t="shared" si="7"/>
        <v/>
      </c>
      <c r="AL64" s="25">
        <f t="shared" si="8"/>
        <v>50</v>
      </c>
      <c r="AM64" s="25" t="str">
        <f t="shared" si="9"/>
        <v/>
      </c>
      <c r="AN64" s="25" t="str">
        <f t="shared" si="31"/>
        <v/>
      </c>
      <c r="AO64" s="25">
        <f t="shared" si="38"/>
        <v>50</v>
      </c>
      <c r="AP64" s="25" t="str">
        <f t="shared" si="39"/>
        <v/>
      </c>
      <c r="AQ64" s="25" t="str">
        <f t="shared" si="40"/>
        <v/>
      </c>
      <c r="AR64" s="25" t="str">
        <f t="shared" si="12"/>
        <v/>
      </c>
      <c r="AS64" s="25" t="str">
        <f t="shared" si="29"/>
        <v/>
      </c>
      <c r="AT64" s="25" t="str">
        <f t="shared" si="30"/>
        <v/>
      </c>
      <c r="AU64" s="25" t="str">
        <f t="shared" si="13"/>
        <v/>
      </c>
      <c r="AV64" s="25" t="str">
        <f t="shared" si="14"/>
        <v/>
      </c>
      <c r="AW64" s="25" t="str">
        <f t="shared" si="15"/>
        <v/>
      </c>
      <c r="AX64" s="25" t="str">
        <f t="shared" si="16"/>
        <v/>
      </c>
      <c r="AY64" s="25" t="str">
        <f t="shared" si="17"/>
        <v/>
      </c>
      <c r="AZ64" s="25" t="str">
        <f t="shared" si="18"/>
        <v/>
      </c>
      <c r="BA64" s="25" t="str">
        <f t="shared" si="41"/>
        <v/>
      </c>
      <c r="BB64" s="25" t="str">
        <f t="shared" si="19"/>
        <v/>
      </c>
      <c r="BC64" s="25" t="str">
        <f t="shared" si="20"/>
        <v/>
      </c>
      <c r="BD64" s="25"/>
      <c r="BE64" s="25"/>
      <c r="BF64" s="25"/>
      <c r="BG64" s="25"/>
      <c r="BH64" s="25" t="str">
        <f t="shared" si="21"/>
        <v/>
      </c>
      <c r="BI64" s="25" t="str">
        <f t="shared" si="22"/>
        <v/>
      </c>
      <c r="BJ64" s="25" t="str">
        <f t="shared" si="23"/>
        <v/>
      </c>
      <c r="BK64" s="25" t="str">
        <f t="shared" si="24"/>
        <v/>
      </c>
      <c r="BL64" s="25" t="str">
        <f t="shared" si="25"/>
        <v/>
      </c>
      <c r="BM64" s="25" t="str">
        <f t="shared" si="26"/>
        <v/>
      </c>
      <c r="BN64" s="25"/>
      <c r="BO64" s="25" t="str">
        <f t="shared" si="42"/>
        <v/>
      </c>
      <c r="BP64" s="4"/>
    </row>
    <row r="65" spans="1:68" x14ac:dyDescent="0.25">
      <c r="A65" s="3"/>
      <c r="B65" s="25">
        <v>95</v>
      </c>
      <c r="C65" s="25">
        <f t="shared" si="32"/>
        <v>36</v>
      </c>
      <c r="D65" s="25">
        <v>59</v>
      </c>
      <c r="E65" s="51" t="s">
        <v>19</v>
      </c>
      <c r="F65" s="108">
        <f t="shared" si="33"/>
        <v>51</v>
      </c>
      <c r="G65" s="107" t="str">
        <f t="shared" si="34"/>
        <v/>
      </c>
      <c r="H65" s="25" t="str">
        <f t="shared" si="35"/>
        <v/>
      </c>
      <c r="I65" s="25">
        <f t="shared" si="36"/>
        <v>50</v>
      </c>
      <c r="J65" s="110">
        <f t="shared" si="37"/>
        <v>1</v>
      </c>
      <c r="K65" s="109" t="str">
        <f>IFERROR(VLOOKUP(E65,'Road Races'!C:M,11,FALSE),"")</f>
        <v/>
      </c>
      <c r="L65" s="27" t="str">
        <f>IFERROR(VLOOKUP(E65,'Road Races'!Q:AA,11,FALSE),"")</f>
        <v/>
      </c>
      <c r="M65" s="27" t="str">
        <f>IFERROR(VLOOKUP(E65,SGP!AM:AU,6,FALSE),"")</f>
        <v/>
      </c>
      <c r="N65" s="26" t="str">
        <f>IFERROR(VLOOKUP(E65,'Road Races'!AE:AO,11,FALSE),"")</f>
        <v/>
      </c>
      <c r="O65" s="27" t="str">
        <f>IFERROR(VLOOKUP(E65,'Relays - track &amp; field'!C:F,4,FALSE),"")</f>
        <v/>
      </c>
      <c r="P65" s="26" t="str">
        <f>IFERROR(VLOOKUP(E65,'Relays - track &amp; field'!J:T,11,FALSE),"")</f>
        <v/>
      </c>
      <c r="Q65" s="26" t="str">
        <f>IFERROR(VLOOKUP(E65,'Road Races'!AS:BC,11,FALSE),"")</f>
        <v/>
      </c>
      <c r="R65" s="26" t="str">
        <f>IFERROR(VLOOKUP(E65,'Road Races'!BG:BQ,11,FALSE),"")</f>
        <v/>
      </c>
      <c r="S65" s="26" t="str">
        <f>IFERROR(VLOOKUP(E65,SGP!U:Z,6,FALSE),"")</f>
        <v/>
      </c>
      <c r="T65" s="26" t="str">
        <f>IFERROR(VLOOKUP(E65,'Relays - track &amp; field'!X:AB,4,FALSE),"")</f>
        <v/>
      </c>
      <c r="U65" s="26" t="str">
        <f>IFERROR(VLOOKUP(E65,'Road Races'!BU:CE,11,FALSE),"")</f>
        <v/>
      </c>
      <c r="V65" s="27">
        <f>IFERROR(VLOOKUP(E65,'Relays - track &amp; field'!AE:AO,11,FALSE),"")</f>
        <v>50</v>
      </c>
      <c r="W65" s="26" t="str">
        <f>IFERROR(VLOOKUP(E65,SGP!C:H,6,FALSE),"")</f>
        <v/>
      </c>
      <c r="X65" s="26" t="str">
        <f>IFERROR(VLOOKUP(E65,'Road Races'!CI:CS,11,FALSE),"")</f>
        <v/>
      </c>
      <c r="Y65" s="26" t="str">
        <f>IFERROR(VLOOKUP(E65,'Relays - track &amp; field'!AS:BC,11,FALSE),"")</f>
        <v/>
      </c>
      <c r="Z65" s="27" t="str">
        <f>IFERROR(VLOOKUP(E65,'Road Races'!CW:DG,11,FALSE),"")</f>
        <v/>
      </c>
      <c r="AA65" s="27" t="str">
        <f>IFERROR(VLOOKUP(Table!E101,'Club Champs'!D:H,4,FALSE),"")</f>
        <v/>
      </c>
      <c r="AB65" s="26" t="str">
        <f>IFERROR(VLOOKUP(E65,'Relays - track &amp; field'!AS:BC,11,FALSE),"")</f>
        <v/>
      </c>
      <c r="AC65" s="26" t="str">
        <f>IFERROR(VLOOKUP(E65,SGP!BE:BJ,6,FALSE),"")</f>
        <v/>
      </c>
      <c r="AD65" s="26" t="str">
        <f>IFERROR(VLOOKUP(E65,'Road Races'!DK:DU,11,FALSE),"")</f>
        <v/>
      </c>
      <c r="AE65" s="26" t="str">
        <f>IFERROR(VLOOKUP(E65,Marathon!C:M,11,FALSE),"")</f>
        <v/>
      </c>
      <c r="AF65" s="26"/>
      <c r="AG65" s="26"/>
      <c r="AH65" s="26"/>
      <c r="AI65" s="26"/>
      <c r="AJ65" s="25"/>
      <c r="AK65" s="25" t="str">
        <f t="shared" si="7"/>
        <v/>
      </c>
      <c r="AL65" s="25" t="str">
        <f t="shared" si="8"/>
        <v/>
      </c>
      <c r="AM65" s="25" t="str">
        <f t="shared" si="9"/>
        <v/>
      </c>
      <c r="AN65" s="25" t="str">
        <f t="shared" si="31"/>
        <v/>
      </c>
      <c r="AO65" s="25" t="str">
        <f t="shared" si="38"/>
        <v/>
      </c>
      <c r="AP65" s="25" t="str">
        <f t="shared" si="39"/>
        <v/>
      </c>
      <c r="AQ65" s="25" t="str">
        <f t="shared" si="40"/>
        <v/>
      </c>
      <c r="AR65" s="25" t="str">
        <f t="shared" si="12"/>
        <v/>
      </c>
      <c r="AS65" s="25" t="str">
        <f t="shared" si="29"/>
        <v/>
      </c>
      <c r="AT65" s="25" t="str">
        <f t="shared" si="30"/>
        <v/>
      </c>
      <c r="AU65" s="25" t="str">
        <f t="shared" si="13"/>
        <v/>
      </c>
      <c r="AV65" s="25" t="str">
        <f t="shared" si="14"/>
        <v/>
      </c>
      <c r="AW65" s="25" t="str">
        <f t="shared" si="15"/>
        <v/>
      </c>
      <c r="AX65" s="25" t="str">
        <f t="shared" si="16"/>
        <v/>
      </c>
      <c r="AY65" s="25" t="str">
        <f t="shared" si="17"/>
        <v/>
      </c>
      <c r="AZ65" s="25" t="str">
        <f t="shared" si="18"/>
        <v/>
      </c>
      <c r="BA65" s="25" t="str">
        <f t="shared" si="41"/>
        <v/>
      </c>
      <c r="BB65" s="25" t="str">
        <f t="shared" si="19"/>
        <v/>
      </c>
      <c r="BC65" s="25" t="str">
        <f t="shared" si="20"/>
        <v/>
      </c>
      <c r="BD65" s="25"/>
      <c r="BE65" s="25"/>
      <c r="BF65" s="25"/>
      <c r="BG65" s="25"/>
      <c r="BH65" s="25" t="str">
        <f t="shared" si="21"/>
        <v/>
      </c>
      <c r="BI65" s="25" t="str">
        <f t="shared" si="22"/>
        <v/>
      </c>
      <c r="BJ65" s="25" t="str">
        <f t="shared" si="23"/>
        <v/>
      </c>
      <c r="BK65" s="25">
        <f t="shared" si="24"/>
        <v>50</v>
      </c>
      <c r="BL65" s="25" t="str">
        <f t="shared" si="25"/>
        <v/>
      </c>
      <c r="BM65" s="25" t="str">
        <f t="shared" si="26"/>
        <v/>
      </c>
      <c r="BN65" s="25"/>
      <c r="BO65" s="25">
        <f t="shared" si="42"/>
        <v>50</v>
      </c>
      <c r="BP65" s="4"/>
    </row>
    <row r="66" spans="1:68" x14ac:dyDescent="0.25">
      <c r="A66" s="3"/>
      <c r="B66" s="25">
        <v>97</v>
      </c>
      <c r="C66" s="25">
        <f t="shared" si="32"/>
        <v>37</v>
      </c>
      <c r="D66" s="25">
        <v>60</v>
      </c>
      <c r="E66" s="51" t="s">
        <v>300</v>
      </c>
      <c r="F66" s="108">
        <f t="shared" si="33"/>
        <v>51</v>
      </c>
      <c r="G66" s="107">
        <f t="shared" si="34"/>
        <v>50</v>
      </c>
      <c r="H66" s="25" t="str">
        <f t="shared" si="35"/>
        <v/>
      </c>
      <c r="I66" s="25" t="str">
        <f t="shared" si="36"/>
        <v/>
      </c>
      <c r="J66" s="110">
        <f t="shared" si="37"/>
        <v>1</v>
      </c>
      <c r="K66" s="109" t="str">
        <f>IFERROR(VLOOKUP(E66,'Road Races'!C:M,11,FALSE),"")</f>
        <v/>
      </c>
      <c r="L66" s="27" t="str">
        <f>IFERROR(VLOOKUP(E66,'Road Races'!Q:AA,11,FALSE),"")</f>
        <v/>
      </c>
      <c r="M66" s="27" t="str">
        <f>IFERROR(VLOOKUP(E66,SGP!AM:AU,6,FALSE),"")</f>
        <v/>
      </c>
      <c r="N66" s="26" t="str">
        <f>IFERROR(VLOOKUP(E66,'Road Races'!AE:AO,11,FALSE),"")</f>
        <v/>
      </c>
      <c r="O66" s="27" t="str">
        <f>IFERROR(VLOOKUP(E66,'Relays - track &amp; field'!C:F,4,FALSE),"")</f>
        <v/>
      </c>
      <c r="P66" s="26" t="str">
        <f>IFERROR(VLOOKUP(E66,'Relays - track &amp; field'!J:T,11,FALSE),"")</f>
        <v/>
      </c>
      <c r="Q66" s="26" t="str">
        <f>IFERROR(VLOOKUP(E66,'Road Races'!AS:BC,11,FALSE),"")</f>
        <v/>
      </c>
      <c r="R66" s="26" t="str">
        <f>IFERROR(VLOOKUP(E66,'Road Races'!BG:BQ,11,FALSE),"")</f>
        <v/>
      </c>
      <c r="S66" s="26" t="str">
        <f>IFERROR(VLOOKUP(E66,SGP!U:Z,6,FALSE),"")</f>
        <v/>
      </c>
      <c r="T66" s="26" t="str">
        <f>IFERROR(VLOOKUP(E66,'Relays - track &amp; field'!X:AB,4,FALSE),"")</f>
        <v/>
      </c>
      <c r="U66" s="26" t="str">
        <f>IFERROR(VLOOKUP(E66,'Road Races'!BU:CE,11,FALSE),"")</f>
        <v/>
      </c>
      <c r="V66" s="27" t="str">
        <f>IFERROR(VLOOKUP(E66,'Relays - track &amp; field'!AE:AO,11,FALSE),"")</f>
        <v/>
      </c>
      <c r="W66" s="26">
        <f>IFERROR(VLOOKUP(E66,SGP!C:H,6,FALSE),"")</f>
        <v>50</v>
      </c>
      <c r="X66" s="26" t="str">
        <f>IFERROR(VLOOKUP(E66,'Road Races'!CI:CS,11,FALSE),"")</f>
        <v/>
      </c>
      <c r="Y66" s="26" t="str">
        <f>IFERROR(VLOOKUP(E66,'Relays - track &amp; field'!AS:BC,11,FALSE),"")</f>
        <v/>
      </c>
      <c r="Z66" s="27" t="str">
        <f>IFERROR(VLOOKUP(E66,'Road Races'!CW:DG,11,FALSE),"")</f>
        <v/>
      </c>
      <c r="AA66" s="27" t="str">
        <f>IFERROR(VLOOKUP(Table!E103,'Club Champs'!D:H,4,FALSE),"")</f>
        <v/>
      </c>
      <c r="AB66" s="26" t="str">
        <f>IFERROR(VLOOKUP(E66,'Relays - track &amp; field'!AS:BC,11,FALSE),"")</f>
        <v/>
      </c>
      <c r="AC66" s="26" t="str">
        <f>IFERROR(VLOOKUP(E66,SGP!BE:BJ,6,FALSE),"")</f>
        <v/>
      </c>
      <c r="AD66" s="26" t="str">
        <f>IFERROR(VLOOKUP(E66,'Road Races'!DK:DU,11,FALSE),"")</f>
        <v/>
      </c>
      <c r="AE66" s="26" t="str">
        <f>IFERROR(VLOOKUP(E66,Marathon!C:M,11,FALSE),"")</f>
        <v/>
      </c>
      <c r="AF66" s="26"/>
      <c r="AG66" s="26"/>
      <c r="AH66" s="26"/>
      <c r="AI66" s="26"/>
      <c r="AJ66" s="25"/>
      <c r="AK66" s="25" t="str">
        <f t="shared" si="7"/>
        <v/>
      </c>
      <c r="AL66" s="25" t="str">
        <f t="shared" si="8"/>
        <v/>
      </c>
      <c r="AM66" s="25">
        <f t="shared" si="9"/>
        <v>50</v>
      </c>
      <c r="AN66" s="25" t="str">
        <f t="shared" si="31"/>
        <v/>
      </c>
      <c r="AO66" s="25">
        <f t="shared" si="38"/>
        <v>50</v>
      </c>
      <c r="AP66" s="25" t="str">
        <f t="shared" si="39"/>
        <v/>
      </c>
      <c r="AQ66" s="25" t="str">
        <f t="shared" si="40"/>
        <v/>
      </c>
      <c r="AR66" s="25" t="str">
        <f t="shared" si="12"/>
        <v/>
      </c>
      <c r="AS66" s="25" t="str">
        <f t="shared" si="29"/>
        <v/>
      </c>
      <c r="AT66" s="25" t="str">
        <f t="shared" si="30"/>
        <v/>
      </c>
      <c r="AU66" s="25" t="str">
        <f t="shared" si="13"/>
        <v/>
      </c>
      <c r="AV66" s="25" t="str">
        <f t="shared" si="14"/>
        <v/>
      </c>
      <c r="AW66" s="25" t="str">
        <f t="shared" si="15"/>
        <v/>
      </c>
      <c r="AX66" s="25" t="str">
        <f t="shared" si="16"/>
        <v/>
      </c>
      <c r="AY66" s="25" t="str">
        <f t="shared" si="17"/>
        <v/>
      </c>
      <c r="AZ66" s="25" t="str">
        <f t="shared" si="18"/>
        <v/>
      </c>
      <c r="BA66" s="25" t="str">
        <f t="shared" si="41"/>
        <v/>
      </c>
      <c r="BB66" s="25" t="str">
        <f t="shared" si="19"/>
        <v/>
      </c>
      <c r="BC66" s="25" t="str">
        <f t="shared" si="20"/>
        <v/>
      </c>
      <c r="BD66" s="25"/>
      <c r="BE66" s="25"/>
      <c r="BF66" s="25"/>
      <c r="BG66" s="25"/>
      <c r="BH66" s="25" t="str">
        <f t="shared" si="21"/>
        <v/>
      </c>
      <c r="BI66" s="25" t="str">
        <f t="shared" si="22"/>
        <v/>
      </c>
      <c r="BJ66" s="25" t="str">
        <f t="shared" si="23"/>
        <v/>
      </c>
      <c r="BK66" s="25" t="str">
        <f t="shared" si="24"/>
        <v/>
      </c>
      <c r="BL66" s="25" t="str">
        <f t="shared" si="25"/>
        <v/>
      </c>
      <c r="BM66" s="25" t="str">
        <f t="shared" si="26"/>
        <v/>
      </c>
      <c r="BN66" s="25"/>
      <c r="BO66" s="25" t="str">
        <f t="shared" si="42"/>
        <v/>
      </c>
      <c r="BP66" s="4"/>
    </row>
    <row r="67" spans="1:68" x14ac:dyDescent="0.25">
      <c r="A67" s="3"/>
      <c r="B67" s="25">
        <v>52</v>
      </c>
      <c r="C67" s="25">
        <f t="shared" si="32"/>
        <v>-9</v>
      </c>
      <c r="D67" s="25">
        <v>61</v>
      </c>
      <c r="E67" s="51" t="s">
        <v>142</v>
      </c>
      <c r="F67" s="108">
        <f t="shared" si="33"/>
        <v>50</v>
      </c>
      <c r="G67" s="107" t="str">
        <f t="shared" si="34"/>
        <v/>
      </c>
      <c r="H67" s="25">
        <f t="shared" si="35"/>
        <v>5</v>
      </c>
      <c r="I67" s="25">
        <f t="shared" si="36"/>
        <v>41</v>
      </c>
      <c r="J67" s="110">
        <f t="shared" si="37"/>
        <v>4</v>
      </c>
      <c r="K67" s="109" t="str">
        <f>IFERROR(VLOOKUP(E67,'Road Races'!C:M,11,FALSE),"")</f>
        <v/>
      </c>
      <c r="L67" s="27" t="str">
        <f>IFERROR(VLOOKUP(E67,'Road Races'!Q:AA,11,FALSE),"")</f>
        <v/>
      </c>
      <c r="M67" s="27" t="str">
        <f>IFERROR(VLOOKUP(E67,SGP!AM:AU,6,FALSE),"")</f>
        <v/>
      </c>
      <c r="N67" s="26">
        <f>IFERROR(VLOOKUP(E67,'Road Races'!AE:AO,11,FALSE),"")</f>
        <v>5</v>
      </c>
      <c r="O67" s="27">
        <f>IFERROR(VLOOKUP(E67,'Relays - track &amp; field'!C:F,4,FALSE),"")</f>
        <v>20</v>
      </c>
      <c r="P67" s="26">
        <f>IFERROR(VLOOKUP(E67,'Relays - track &amp; field'!J:T,11,FALSE),"")</f>
        <v>41</v>
      </c>
      <c r="Q67" s="26" t="str">
        <f>IFERROR(VLOOKUP(E67,'Road Races'!AS:BC,11,FALSE),"")</f>
        <v/>
      </c>
      <c r="R67" s="26" t="str">
        <f>IFERROR(VLOOKUP(E67,'Road Races'!BG:BQ,11,FALSE),"")</f>
        <v/>
      </c>
      <c r="S67" s="26" t="str">
        <f>IFERROR(VLOOKUP(E67,SGP!U:Z,6,FALSE),"")</f>
        <v/>
      </c>
      <c r="T67" s="26">
        <f>IFERROR(VLOOKUP(E67,'Relays - track &amp; field'!X:AB,4,FALSE),"")</f>
        <v>20</v>
      </c>
      <c r="U67" s="26" t="str">
        <f>IFERROR(VLOOKUP(E67,'Road Races'!BU:CE,11,FALSE),"")</f>
        <v/>
      </c>
      <c r="V67" s="27" t="str">
        <f>IFERROR(VLOOKUP(E67,'Relays - track &amp; field'!AE:AO,11,FALSE),"")</f>
        <v/>
      </c>
      <c r="W67" s="26" t="str">
        <f>IFERROR(VLOOKUP(E67,SGP!C:H,6,FALSE),"")</f>
        <v/>
      </c>
      <c r="X67" s="26" t="str">
        <f>IFERROR(VLOOKUP(E67,'Road Races'!CI:CS,11,FALSE),"")</f>
        <v/>
      </c>
      <c r="Y67" s="26" t="str">
        <f>IFERROR(VLOOKUP(E67,'Relays - track &amp; field'!AS:BC,11,FALSE),"")</f>
        <v/>
      </c>
      <c r="Z67" s="27" t="str">
        <f>IFERROR(VLOOKUP(E67,'Road Races'!CW:DG,11,FALSE),"")</f>
        <v/>
      </c>
      <c r="AA67" s="27" t="str">
        <f>IFERROR(VLOOKUP(Table!E76,'Club Champs'!D:H,4,FALSE),"")</f>
        <v/>
      </c>
      <c r="AB67" s="26" t="str">
        <f>IFERROR(VLOOKUP(E67,'Relays - track &amp; field'!AS:BC,11,FALSE),"")</f>
        <v/>
      </c>
      <c r="AC67" s="26" t="str">
        <f>IFERROR(VLOOKUP(E67,SGP!BE:BJ,6,FALSE),"")</f>
        <v/>
      </c>
      <c r="AD67" s="26" t="str">
        <f>IFERROR(VLOOKUP(E67,'Road Races'!DK:DU,11,FALSE),"")</f>
        <v/>
      </c>
      <c r="AE67" s="26" t="str">
        <f>IFERROR(VLOOKUP(E67,Marathon!C:M,11,FALSE),"")</f>
        <v/>
      </c>
      <c r="AF67" s="26"/>
      <c r="AG67" s="26"/>
      <c r="AH67" s="26"/>
      <c r="AI67" s="26"/>
      <c r="AJ67" s="25"/>
      <c r="AK67" s="25" t="str">
        <f t="shared" si="7"/>
        <v/>
      </c>
      <c r="AL67" s="25" t="str">
        <f t="shared" si="8"/>
        <v/>
      </c>
      <c r="AM67" s="25" t="str">
        <f t="shared" si="9"/>
        <v/>
      </c>
      <c r="AN67" s="25" t="str">
        <f t="shared" si="31"/>
        <v/>
      </c>
      <c r="AO67" s="25" t="str">
        <f t="shared" si="38"/>
        <v/>
      </c>
      <c r="AP67" s="25" t="str">
        <f t="shared" si="39"/>
        <v/>
      </c>
      <c r="AQ67" s="25" t="str">
        <f t="shared" si="40"/>
        <v/>
      </c>
      <c r="AR67" s="25" t="str">
        <f t="shared" si="12"/>
        <v/>
      </c>
      <c r="AS67" s="25">
        <f t="shared" si="29"/>
        <v>5</v>
      </c>
      <c r="AT67" s="25" t="str">
        <f t="shared" si="30"/>
        <v/>
      </c>
      <c r="AU67" s="25" t="str">
        <f t="shared" si="13"/>
        <v/>
      </c>
      <c r="AV67" s="25" t="str">
        <f t="shared" si="14"/>
        <v/>
      </c>
      <c r="AW67" s="25" t="str">
        <f t="shared" si="15"/>
        <v/>
      </c>
      <c r="AX67" s="25" t="str">
        <f t="shared" si="16"/>
        <v/>
      </c>
      <c r="AY67" s="25" t="str">
        <f t="shared" si="17"/>
        <v/>
      </c>
      <c r="AZ67" s="25" t="str">
        <f t="shared" si="18"/>
        <v/>
      </c>
      <c r="BA67" s="25">
        <f t="shared" si="41"/>
        <v>5</v>
      </c>
      <c r="BB67" s="25" t="str">
        <f t="shared" si="19"/>
        <v/>
      </c>
      <c r="BC67" s="25" t="str">
        <f t="shared" si="20"/>
        <v/>
      </c>
      <c r="BD67" s="25"/>
      <c r="BE67" s="25"/>
      <c r="BF67" s="25"/>
      <c r="BG67" s="25"/>
      <c r="BH67" s="25">
        <f t="shared" si="21"/>
        <v>20</v>
      </c>
      <c r="BI67" s="25">
        <f t="shared" si="22"/>
        <v>41</v>
      </c>
      <c r="BJ67" s="25">
        <f t="shared" si="23"/>
        <v>20</v>
      </c>
      <c r="BK67" s="25" t="str">
        <f t="shared" si="24"/>
        <v/>
      </c>
      <c r="BL67" s="25" t="str">
        <f t="shared" si="25"/>
        <v/>
      </c>
      <c r="BM67" s="25" t="str">
        <f t="shared" si="26"/>
        <v/>
      </c>
      <c r="BN67" s="25"/>
      <c r="BO67" s="25">
        <f t="shared" si="42"/>
        <v>41</v>
      </c>
      <c r="BP67" s="4"/>
    </row>
    <row r="68" spans="1:68" x14ac:dyDescent="0.25">
      <c r="A68" s="3"/>
      <c r="B68" s="25">
        <v>53</v>
      </c>
      <c r="C68" s="25">
        <f t="shared" si="32"/>
        <v>-9</v>
      </c>
      <c r="D68" s="25">
        <v>62</v>
      </c>
      <c r="E68" s="51" t="s">
        <v>61</v>
      </c>
      <c r="F68" s="108">
        <f t="shared" si="33"/>
        <v>48</v>
      </c>
      <c r="G68" s="107">
        <f t="shared" si="34"/>
        <v>47</v>
      </c>
      <c r="H68" s="25" t="str">
        <f t="shared" si="35"/>
        <v/>
      </c>
      <c r="I68" s="25" t="str">
        <f t="shared" si="36"/>
        <v/>
      </c>
      <c r="J68" s="110">
        <f t="shared" si="37"/>
        <v>1</v>
      </c>
      <c r="K68" s="109" t="str">
        <f>IFERROR(VLOOKUP(E68,'Road Races'!C:M,11,FALSE),"")</f>
        <v/>
      </c>
      <c r="L68" s="27" t="str">
        <f>IFERROR(VLOOKUP(E68,'Road Races'!Q:AA,11,FALSE),"")</f>
        <v/>
      </c>
      <c r="M68" s="27">
        <f>IFERROR(VLOOKUP(E68,SGP!AM:AU,6,FALSE),"")</f>
        <v>47</v>
      </c>
      <c r="N68" s="26" t="str">
        <f>IFERROR(VLOOKUP(E68,'Road Races'!AE:AO,11,FALSE),"")</f>
        <v/>
      </c>
      <c r="O68" s="27" t="str">
        <f>IFERROR(VLOOKUP(E68,'Relays - track &amp; field'!C:F,4,FALSE),"")</f>
        <v/>
      </c>
      <c r="P68" s="26" t="str">
        <f>IFERROR(VLOOKUP(E68,'Relays - track &amp; field'!J:T,11,FALSE),"")</f>
        <v/>
      </c>
      <c r="Q68" s="26" t="str">
        <f>IFERROR(VLOOKUP(E68,'Road Races'!AS:BC,11,FALSE),"")</f>
        <v/>
      </c>
      <c r="R68" s="26" t="str">
        <f>IFERROR(VLOOKUP(E68,'Road Races'!BG:BQ,11,FALSE),"")</f>
        <v/>
      </c>
      <c r="S68" s="26" t="str">
        <f>IFERROR(VLOOKUP(E68,SGP!U:Z,6,FALSE),"")</f>
        <v/>
      </c>
      <c r="T68" s="26" t="str">
        <f>IFERROR(VLOOKUP(E68,'Relays - track &amp; field'!X:AB,4,FALSE),"")</f>
        <v/>
      </c>
      <c r="U68" s="26" t="str">
        <f>IFERROR(VLOOKUP(E68,'Road Races'!BU:CE,11,FALSE),"")</f>
        <v/>
      </c>
      <c r="V68" s="27" t="str">
        <f>IFERROR(VLOOKUP(E68,'Relays - track &amp; field'!AE:AO,11,FALSE),"")</f>
        <v/>
      </c>
      <c r="W68" s="26" t="str">
        <f>IFERROR(VLOOKUP(E68,SGP!C:H,6,FALSE),"")</f>
        <v/>
      </c>
      <c r="X68" s="26" t="str">
        <f>IFERROR(VLOOKUP(E68,'Road Races'!CI:CS,11,FALSE),"")</f>
        <v/>
      </c>
      <c r="Y68" s="26" t="str">
        <f>IFERROR(VLOOKUP(E68,'Relays - track &amp; field'!AS:BC,11,FALSE),"")</f>
        <v/>
      </c>
      <c r="Z68" s="27" t="str">
        <f>IFERROR(VLOOKUP(E68,'Road Races'!CW:DG,11,FALSE),"")</f>
        <v/>
      </c>
      <c r="AA68" s="27" t="str">
        <f>IFERROR(VLOOKUP(Table!E10,'Club Champs'!D:H,4,FALSE),"")</f>
        <v/>
      </c>
      <c r="AB68" s="26" t="str">
        <f>IFERROR(VLOOKUP(E68,'Relays - track &amp; field'!AS:BC,11,FALSE),"")</f>
        <v/>
      </c>
      <c r="AC68" s="26" t="str">
        <f>IFERROR(VLOOKUP(E68,SGP!BE:BJ,6,FALSE),"")</f>
        <v/>
      </c>
      <c r="AD68" s="26" t="str">
        <f>IFERROR(VLOOKUP(E68,'Road Races'!DK:DU,11,FALSE),"")</f>
        <v/>
      </c>
      <c r="AE68" s="26" t="str">
        <f>IFERROR(VLOOKUP(E68,Marathon!C:M,11,FALSE),"")</f>
        <v/>
      </c>
      <c r="AF68" s="26"/>
      <c r="AG68" s="26"/>
      <c r="AH68" s="26"/>
      <c r="AI68" s="26"/>
      <c r="AJ68" s="25"/>
      <c r="AK68" s="25">
        <f t="shared" si="7"/>
        <v>47</v>
      </c>
      <c r="AL68" s="25" t="str">
        <f t="shared" si="8"/>
        <v/>
      </c>
      <c r="AM68" s="25" t="str">
        <f t="shared" si="9"/>
        <v/>
      </c>
      <c r="AN68" s="25" t="str">
        <f t="shared" si="31"/>
        <v/>
      </c>
      <c r="AO68" s="25">
        <f t="shared" si="38"/>
        <v>47</v>
      </c>
      <c r="AP68" s="25" t="str">
        <f t="shared" si="39"/>
        <v/>
      </c>
      <c r="AQ68" s="25" t="str">
        <f t="shared" si="40"/>
        <v/>
      </c>
      <c r="AR68" s="25" t="str">
        <f t="shared" si="12"/>
        <v/>
      </c>
      <c r="AS68" s="25" t="str">
        <f t="shared" si="29"/>
        <v/>
      </c>
      <c r="AT68" s="25" t="str">
        <f t="shared" si="30"/>
        <v/>
      </c>
      <c r="AU68" s="25" t="str">
        <f t="shared" si="13"/>
        <v/>
      </c>
      <c r="AV68" s="25" t="str">
        <f t="shared" si="14"/>
        <v/>
      </c>
      <c r="AW68" s="25" t="str">
        <f t="shared" si="15"/>
        <v/>
      </c>
      <c r="AX68" s="25" t="str">
        <f t="shared" si="16"/>
        <v/>
      </c>
      <c r="AY68" s="25" t="str">
        <f t="shared" si="17"/>
        <v/>
      </c>
      <c r="AZ68" s="25" t="str">
        <f t="shared" si="18"/>
        <v/>
      </c>
      <c r="BA68" s="25" t="str">
        <f t="shared" si="41"/>
        <v/>
      </c>
      <c r="BB68" s="25" t="str">
        <f t="shared" si="19"/>
        <v/>
      </c>
      <c r="BC68" s="25" t="str">
        <f t="shared" si="20"/>
        <v/>
      </c>
      <c r="BD68" s="25"/>
      <c r="BE68" s="25"/>
      <c r="BF68" s="25"/>
      <c r="BG68" s="25"/>
      <c r="BH68" s="25" t="str">
        <f t="shared" si="21"/>
        <v/>
      </c>
      <c r="BI68" s="25" t="str">
        <f t="shared" si="22"/>
        <v/>
      </c>
      <c r="BJ68" s="25" t="str">
        <f t="shared" si="23"/>
        <v/>
      </c>
      <c r="BK68" s="25" t="str">
        <f t="shared" si="24"/>
        <v/>
      </c>
      <c r="BL68" s="25" t="str">
        <f t="shared" si="25"/>
        <v/>
      </c>
      <c r="BM68" s="25" t="str">
        <f t="shared" si="26"/>
        <v/>
      </c>
      <c r="BN68" s="25"/>
      <c r="BO68" s="25" t="str">
        <f t="shared" si="42"/>
        <v/>
      </c>
      <c r="BP68" s="4"/>
    </row>
    <row r="69" spans="1:68" x14ac:dyDescent="0.25">
      <c r="A69" s="3"/>
      <c r="B69" s="25">
        <v>57</v>
      </c>
      <c r="C69" s="25">
        <f t="shared" si="32"/>
        <v>-6</v>
      </c>
      <c r="D69" s="25">
        <v>63</v>
      </c>
      <c r="E69" s="51" t="s">
        <v>160</v>
      </c>
      <c r="F69" s="108">
        <f t="shared" si="33"/>
        <v>48</v>
      </c>
      <c r="G69" s="107" t="str">
        <f t="shared" si="34"/>
        <v/>
      </c>
      <c r="H69" s="25">
        <f t="shared" si="35"/>
        <v>41</v>
      </c>
      <c r="I69" s="25">
        <f t="shared" si="36"/>
        <v>4</v>
      </c>
      <c r="J69" s="110">
        <f t="shared" si="37"/>
        <v>3</v>
      </c>
      <c r="K69" s="109">
        <f>IFERROR(VLOOKUP(E69,'Road Races'!C:M,11,FALSE),"")</f>
        <v>10</v>
      </c>
      <c r="L69" s="27" t="str">
        <f>IFERROR(VLOOKUP(E69,'Road Races'!Q:AA,11,FALSE),"")</f>
        <v/>
      </c>
      <c r="M69" s="27" t="str">
        <f>IFERROR(VLOOKUP(E69,SGP!AM:AU,6,FALSE),"")</f>
        <v/>
      </c>
      <c r="N69" s="26" t="str">
        <f>IFERROR(VLOOKUP(E69,'Road Races'!AE:AO,11,FALSE),"")</f>
        <v/>
      </c>
      <c r="O69" s="27" t="str">
        <f>IFERROR(VLOOKUP(E69,'Relays - track &amp; field'!C:F,4,FALSE),"")</f>
        <v/>
      </c>
      <c r="P69" s="26" t="str">
        <f>IFERROR(VLOOKUP(E69,'Relays - track &amp; field'!J:T,11,FALSE),"")</f>
        <v/>
      </c>
      <c r="Q69" s="26">
        <f>IFERROR(VLOOKUP(E69,'Road Races'!AS:BC,11,FALSE),"")</f>
        <v>31</v>
      </c>
      <c r="R69" s="26" t="str">
        <f>IFERROR(VLOOKUP(E69,'Road Races'!BG:BQ,11,FALSE),"")</f>
        <v/>
      </c>
      <c r="S69" s="26" t="str">
        <f>IFERROR(VLOOKUP(E69,SGP!U:Z,6,FALSE),"")</f>
        <v/>
      </c>
      <c r="T69" s="26" t="str">
        <f>IFERROR(VLOOKUP(E69,'Relays - track &amp; field'!X:AB,4,FALSE),"")</f>
        <v/>
      </c>
      <c r="U69" s="26" t="str">
        <f>IFERROR(VLOOKUP(E69,'Road Races'!BU:CE,11,FALSE),"")</f>
        <v/>
      </c>
      <c r="V69" s="27">
        <f>IFERROR(VLOOKUP(E69,'Relays - track &amp; field'!AE:AO,11,FALSE),"")</f>
        <v>4</v>
      </c>
      <c r="W69" s="26" t="str">
        <f>IFERROR(VLOOKUP(E69,SGP!C:H,6,FALSE),"")</f>
        <v/>
      </c>
      <c r="X69" s="26" t="str">
        <f>IFERROR(VLOOKUP(E69,'Road Races'!CI:CS,11,FALSE),"")</f>
        <v/>
      </c>
      <c r="Y69" s="26" t="str">
        <f>IFERROR(VLOOKUP(E69,'Relays - track &amp; field'!AS:BC,11,FALSE),"")</f>
        <v/>
      </c>
      <c r="Z69" s="27" t="str">
        <f>IFERROR(VLOOKUP(E69,'Road Races'!CW:DG,11,FALSE),"")</f>
        <v/>
      </c>
      <c r="AA69" s="27" t="str">
        <f>IFERROR(VLOOKUP(Table!E63,'Club Champs'!D:H,4,FALSE),"")</f>
        <v/>
      </c>
      <c r="AB69" s="26" t="str">
        <f>IFERROR(VLOOKUP(E69,'Relays - track &amp; field'!AS:BC,11,FALSE),"")</f>
        <v/>
      </c>
      <c r="AC69" s="26" t="str">
        <f>IFERROR(VLOOKUP(E69,SGP!BE:BJ,6,FALSE),"")</f>
        <v/>
      </c>
      <c r="AD69" s="26" t="str">
        <f>IFERROR(VLOOKUP(E69,'Road Races'!DK:DU,11,FALSE),"")</f>
        <v/>
      </c>
      <c r="AE69" s="26" t="str">
        <f>IFERROR(VLOOKUP(E69,Marathon!C:M,11,FALSE),"")</f>
        <v/>
      </c>
      <c r="AF69" s="26"/>
      <c r="AG69" s="26"/>
      <c r="AH69" s="26"/>
      <c r="AI69" s="26"/>
      <c r="AJ69" s="25"/>
      <c r="AK69" s="25" t="str">
        <f t="shared" si="7"/>
        <v/>
      </c>
      <c r="AL69" s="25" t="str">
        <f t="shared" si="8"/>
        <v/>
      </c>
      <c r="AM69" s="25" t="str">
        <f t="shared" si="9"/>
        <v/>
      </c>
      <c r="AN69" s="25" t="str">
        <f t="shared" si="31"/>
        <v/>
      </c>
      <c r="AO69" s="25" t="str">
        <f t="shared" si="38"/>
        <v/>
      </c>
      <c r="AP69" s="25" t="str">
        <f t="shared" si="39"/>
        <v/>
      </c>
      <c r="AQ69" s="25">
        <f t="shared" si="40"/>
        <v>10</v>
      </c>
      <c r="AR69" s="25" t="str">
        <f t="shared" si="12"/>
        <v/>
      </c>
      <c r="AS69" s="25" t="str">
        <f t="shared" si="29"/>
        <v/>
      </c>
      <c r="AT69" s="25">
        <f t="shared" si="30"/>
        <v>31</v>
      </c>
      <c r="AU69" s="25" t="str">
        <f t="shared" si="13"/>
        <v/>
      </c>
      <c r="AV69" s="25" t="str">
        <f t="shared" si="14"/>
        <v/>
      </c>
      <c r="AW69" s="25" t="str">
        <f t="shared" si="15"/>
        <v/>
      </c>
      <c r="AX69" s="25" t="str">
        <f t="shared" si="16"/>
        <v/>
      </c>
      <c r="AY69" s="25" t="str">
        <f t="shared" si="17"/>
        <v/>
      </c>
      <c r="AZ69" s="25" t="str">
        <f t="shared" si="18"/>
        <v/>
      </c>
      <c r="BA69" s="25">
        <f t="shared" si="41"/>
        <v>31</v>
      </c>
      <c r="BB69" s="25">
        <f t="shared" si="19"/>
        <v>10</v>
      </c>
      <c r="BC69" s="25" t="str">
        <f t="shared" si="20"/>
        <v/>
      </c>
      <c r="BD69" s="25"/>
      <c r="BE69" s="25"/>
      <c r="BF69" s="25"/>
      <c r="BG69" s="25"/>
      <c r="BH69" s="25" t="str">
        <f t="shared" si="21"/>
        <v/>
      </c>
      <c r="BI69" s="25" t="str">
        <f t="shared" si="22"/>
        <v/>
      </c>
      <c r="BJ69" s="25" t="str">
        <f t="shared" si="23"/>
        <v/>
      </c>
      <c r="BK69" s="25">
        <f t="shared" si="24"/>
        <v>4</v>
      </c>
      <c r="BL69" s="25" t="str">
        <f t="shared" si="25"/>
        <v/>
      </c>
      <c r="BM69" s="25" t="str">
        <f t="shared" si="26"/>
        <v/>
      </c>
      <c r="BN69" s="25"/>
      <c r="BO69" s="25">
        <f t="shared" si="42"/>
        <v>4</v>
      </c>
      <c r="BP69" s="4"/>
    </row>
    <row r="70" spans="1:68" x14ac:dyDescent="0.25">
      <c r="A70" s="3"/>
      <c r="B70" s="25">
        <v>98</v>
      </c>
      <c r="C70" s="25">
        <f t="shared" si="32"/>
        <v>34</v>
      </c>
      <c r="D70" s="25">
        <v>64</v>
      </c>
      <c r="E70" s="51" t="s">
        <v>303</v>
      </c>
      <c r="F70" s="108">
        <f t="shared" si="33"/>
        <v>46</v>
      </c>
      <c r="G70" s="107">
        <f t="shared" si="34"/>
        <v>45</v>
      </c>
      <c r="H70" s="25" t="str">
        <f t="shared" si="35"/>
        <v/>
      </c>
      <c r="I70" s="25" t="str">
        <f t="shared" si="36"/>
        <v/>
      </c>
      <c r="J70" s="110">
        <f t="shared" si="37"/>
        <v>1</v>
      </c>
      <c r="K70" s="109" t="str">
        <f>IFERROR(VLOOKUP(E70,'Road Races'!C:M,11,FALSE),"")</f>
        <v/>
      </c>
      <c r="L70" s="27" t="str">
        <f>IFERROR(VLOOKUP(E70,'Road Races'!Q:AA,11,FALSE),"")</f>
        <v/>
      </c>
      <c r="M70" s="27" t="str">
        <f>IFERROR(VLOOKUP(E70,SGP!AM:AU,6,FALSE),"")</f>
        <v/>
      </c>
      <c r="N70" s="26" t="str">
        <f>IFERROR(VLOOKUP(E70,'Road Races'!AE:AO,11,FALSE),"")</f>
        <v/>
      </c>
      <c r="O70" s="27" t="str">
        <f>IFERROR(VLOOKUP(E70,'Relays - track &amp; field'!C:F,4,FALSE),"")</f>
        <v/>
      </c>
      <c r="P70" s="26" t="str">
        <f>IFERROR(VLOOKUP(E70,'Relays - track &amp; field'!J:T,11,FALSE),"")</f>
        <v/>
      </c>
      <c r="Q70" s="26" t="str">
        <f>IFERROR(VLOOKUP(E70,'Road Races'!AS:BC,11,FALSE),"")</f>
        <v/>
      </c>
      <c r="R70" s="26" t="str">
        <f>IFERROR(VLOOKUP(E70,'Road Races'!BG:BQ,11,FALSE),"")</f>
        <v/>
      </c>
      <c r="S70" s="26" t="str">
        <f>IFERROR(VLOOKUP(E70,SGP!U:Z,6,FALSE),"")</f>
        <v/>
      </c>
      <c r="T70" s="26" t="str">
        <f>IFERROR(VLOOKUP(E70,'Relays - track &amp; field'!X:AB,4,FALSE),"")</f>
        <v/>
      </c>
      <c r="U70" s="26" t="str">
        <f>IFERROR(VLOOKUP(E70,'Road Races'!BU:CE,11,FALSE),"")</f>
        <v/>
      </c>
      <c r="V70" s="27" t="str">
        <f>IFERROR(VLOOKUP(E70,'Relays - track &amp; field'!AE:AO,11,FALSE),"")</f>
        <v/>
      </c>
      <c r="W70" s="26">
        <f>IFERROR(VLOOKUP(E70,SGP!C:H,6,FALSE),"")</f>
        <v>45</v>
      </c>
      <c r="X70" s="26" t="str">
        <f>IFERROR(VLOOKUP(E70,'Road Races'!CI:CS,11,FALSE),"")</f>
        <v/>
      </c>
      <c r="Y70" s="26" t="str">
        <f>IFERROR(VLOOKUP(E70,'Relays - track &amp; field'!AS:BC,11,FALSE),"")</f>
        <v/>
      </c>
      <c r="Z70" s="27" t="str">
        <f>IFERROR(VLOOKUP(E70,'Road Races'!CW:DG,11,FALSE),"")</f>
        <v/>
      </c>
      <c r="AA70" s="27" t="str">
        <f>IFERROR(VLOOKUP(Table!E104,'Club Champs'!D:H,4,FALSE),"")</f>
        <v/>
      </c>
      <c r="AB70" s="26" t="str">
        <f>IFERROR(VLOOKUP(E70,'Relays - track &amp; field'!AS:BC,11,FALSE),"")</f>
        <v/>
      </c>
      <c r="AC70" s="26" t="str">
        <f>IFERROR(VLOOKUP(E70,SGP!BE:BJ,6,FALSE),"")</f>
        <v/>
      </c>
      <c r="AD70" s="26" t="str">
        <f>IFERROR(VLOOKUP(E70,'Road Races'!DK:DU,11,FALSE),"")</f>
        <v/>
      </c>
      <c r="AE70" s="26" t="str">
        <f>IFERROR(VLOOKUP(E70,Marathon!C:M,11,FALSE),"")</f>
        <v/>
      </c>
      <c r="AF70" s="26"/>
      <c r="AG70" s="26"/>
      <c r="AH70" s="26"/>
      <c r="AI70" s="26"/>
      <c r="AJ70" s="25"/>
      <c r="AK70" s="25" t="str">
        <f t="shared" si="7"/>
        <v/>
      </c>
      <c r="AL70" s="25" t="str">
        <f t="shared" si="8"/>
        <v/>
      </c>
      <c r="AM70" s="25">
        <f t="shared" si="9"/>
        <v>45</v>
      </c>
      <c r="AN70" s="25" t="str">
        <f t="shared" si="31"/>
        <v/>
      </c>
      <c r="AO70" s="25">
        <f t="shared" si="38"/>
        <v>45</v>
      </c>
      <c r="AP70" s="25" t="str">
        <f t="shared" si="39"/>
        <v/>
      </c>
      <c r="AQ70" s="25" t="str">
        <f t="shared" si="40"/>
        <v/>
      </c>
      <c r="AR70" s="25" t="str">
        <f t="shared" si="12"/>
        <v/>
      </c>
      <c r="AS70" s="25" t="str">
        <f t="shared" si="29"/>
        <v/>
      </c>
      <c r="AT70" s="25" t="str">
        <f t="shared" si="30"/>
        <v/>
      </c>
      <c r="AU70" s="25" t="str">
        <f t="shared" si="13"/>
        <v/>
      </c>
      <c r="AV70" s="25" t="str">
        <f t="shared" si="14"/>
        <v/>
      </c>
      <c r="AW70" s="25" t="str">
        <f t="shared" si="15"/>
        <v/>
      </c>
      <c r="AX70" s="25" t="str">
        <f t="shared" si="16"/>
        <v/>
      </c>
      <c r="AY70" s="25" t="str">
        <f t="shared" si="17"/>
        <v/>
      </c>
      <c r="AZ70" s="25" t="str">
        <f t="shared" si="18"/>
        <v/>
      </c>
      <c r="BA70" s="25" t="str">
        <f t="shared" si="41"/>
        <v/>
      </c>
      <c r="BB70" s="25" t="str">
        <f t="shared" si="19"/>
        <v/>
      </c>
      <c r="BC70" s="25" t="str">
        <f t="shared" si="20"/>
        <v/>
      </c>
      <c r="BD70" s="25"/>
      <c r="BE70" s="25"/>
      <c r="BF70" s="25"/>
      <c r="BG70" s="25"/>
      <c r="BH70" s="25" t="str">
        <f t="shared" si="21"/>
        <v/>
      </c>
      <c r="BI70" s="25" t="str">
        <f t="shared" si="22"/>
        <v/>
      </c>
      <c r="BJ70" s="25" t="str">
        <f t="shared" si="23"/>
        <v/>
      </c>
      <c r="BK70" s="25" t="str">
        <f t="shared" si="24"/>
        <v/>
      </c>
      <c r="BL70" s="25" t="str">
        <f t="shared" si="25"/>
        <v/>
      </c>
      <c r="BM70" s="25" t="str">
        <f t="shared" si="26"/>
        <v/>
      </c>
      <c r="BN70" s="25"/>
      <c r="BO70" s="25" t="str">
        <f t="shared" si="42"/>
        <v/>
      </c>
      <c r="BP70" s="4"/>
    </row>
    <row r="71" spans="1:68" x14ac:dyDescent="0.25">
      <c r="A71" s="3"/>
      <c r="B71" s="25">
        <v>55</v>
      </c>
      <c r="C71" s="25">
        <f t="shared" ref="C71:C102" si="43">B71-D71</f>
        <v>-10</v>
      </c>
      <c r="D71" s="25">
        <v>65</v>
      </c>
      <c r="E71" s="51" t="s">
        <v>252</v>
      </c>
      <c r="F71" s="108">
        <f t="shared" ref="F71:F102" si="44">SUM(G71:I71)+J71+IF(AA71="",0,AA71)</f>
        <v>45</v>
      </c>
      <c r="G71" s="107">
        <f t="shared" ref="G71:G102" si="45">IF(AO71="","",(SUM(AO71:AP71)))</f>
        <v>44</v>
      </c>
      <c r="H71" s="25" t="str">
        <f t="shared" ref="H71:H102" si="46">IF(BA71="","",(SUM(BA71:BC71)))</f>
        <v/>
      </c>
      <c r="I71" s="25" t="str">
        <f t="shared" ref="I71:I102" si="47">BO71</f>
        <v/>
      </c>
      <c r="J71" s="110">
        <f t="shared" ref="J71:J102" si="48">COUNT(K71:AI71)*1</f>
        <v>1</v>
      </c>
      <c r="K71" s="109" t="str">
        <f>IFERROR(VLOOKUP(E71,'Road Races'!C:M,11,FALSE),"")</f>
        <v/>
      </c>
      <c r="L71" s="27" t="str">
        <f>IFERROR(VLOOKUP(E71,'Road Races'!Q:AA,11,FALSE),"")</f>
        <v/>
      </c>
      <c r="M71" s="27">
        <f>IFERROR(VLOOKUP(E71,SGP!AM:AU,6,FALSE),"")</f>
        <v>44</v>
      </c>
      <c r="N71" s="26" t="str">
        <f>IFERROR(VLOOKUP(E71,'Road Races'!AE:AO,11,FALSE),"")</f>
        <v/>
      </c>
      <c r="O71" s="27" t="str">
        <f>IFERROR(VLOOKUP(E71,'Relays - track &amp; field'!C:F,4,FALSE),"")</f>
        <v/>
      </c>
      <c r="P71" s="26" t="str">
        <f>IFERROR(VLOOKUP(E71,'Relays - track &amp; field'!J:T,11,FALSE),"")</f>
        <v/>
      </c>
      <c r="Q71" s="26" t="str">
        <f>IFERROR(VLOOKUP(E71,'Road Races'!AS:BC,11,FALSE),"")</f>
        <v/>
      </c>
      <c r="R71" s="26" t="str">
        <f>IFERROR(VLOOKUP(E71,'Road Races'!BG:BQ,11,FALSE),"")</f>
        <v/>
      </c>
      <c r="S71" s="26" t="str">
        <f>IFERROR(VLOOKUP(E71,SGP!U:Z,6,FALSE),"")</f>
        <v/>
      </c>
      <c r="T71" s="26" t="str">
        <f>IFERROR(VLOOKUP(E71,'Relays - track &amp; field'!X:AB,4,FALSE),"")</f>
        <v/>
      </c>
      <c r="U71" s="26" t="str">
        <f>IFERROR(VLOOKUP(E71,'Road Races'!BU:CE,11,FALSE),"")</f>
        <v/>
      </c>
      <c r="V71" s="27" t="str">
        <f>IFERROR(VLOOKUP(E71,'Relays - track &amp; field'!AE:AO,11,FALSE),"")</f>
        <v/>
      </c>
      <c r="W71" s="26" t="str">
        <f>IFERROR(VLOOKUP(E71,SGP!C:H,6,FALSE),"")</f>
        <v/>
      </c>
      <c r="X71" s="26" t="str">
        <f>IFERROR(VLOOKUP(E71,'Road Races'!CI:CS,11,FALSE),"")</f>
        <v/>
      </c>
      <c r="Y71" s="26" t="str">
        <f>IFERROR(VLOOKUP(E71,'Relays - track &amp; field'!AS:BC,11,FALSE),"")</f>
        <v/>
      </c>
      <c r="Z71" s="27" t="str">
        <f>IFERROR(VLOOKUP(E71,'Road Races'!CW:DG,11,FALSE),"")</f>
        <v/>
      </c>
      <c r="AA71" s="27" t="str">
        <f>IFERROR(VLOOKUP(Table!E13,'Club Champs'!D:H,4,FALSE),"")</f>
        <v/>
      </c>
      <c r="AB71" s="26" t="str">
        <f>IFERROR(VLOOKUP(E71,'Relays - track &amp; field'!AS:BC,11,FALSE),"")</f>
        <v/>
      </c>
      <c r="AC71" s="26" t="str">
        <f>IFERROR(VLOOKUP(E71,SGP!BE:BJ,6,FALSE),"")</f>
        <v/>
      </c>
      <c r="AD71" s="26" t="str">
        <f>IFERROR(VLOOKUP(E71,'Road Races'!DK:DU,11,FALSE),"")</f>
        <v/>
      </c>
      <c r="AE71" s="26" t="str">
        <f>IFERROR(VLOOKUP(E71,Marathon!C:M,11,FALSE),"")</f>
        <v/>
      </c>
      <c r="AF71" s="26"/>
      <c r="AG71" s="26"/>
      <c r="AH71" s="26"/>
      <c r="AI71" s="26"/>
      <c r="AJ71" s="25"/>
      <c r="AK71" s="25">
        <f t="shared" si="7"/>
        <v>44</v>
      </c>
      <c r="AL71" s="25" t="str">
        <f t="shared" si="8"/>
        <v/>
      </c>
      <c r="AM71" s="25" t="str">
        <f t="shared" si="9"/>
        <v/>
      </c>
      <c r="AN71" s="25" t="str">
        <f t="shared" si="31"/>
        <v/>
      </c>
      <c r="AO71" s="25">
        <f t="shared" ref="AO71:AO83" si="49">IF(COUNT(AK71:AN71)&gt;=1,(LARGE(AK71:AN71,1)),"")</f>
        <v>44</v>
      </c>
      <c r="AP71" s="25" t="str">
        <f t="shared" ref="AP71:AP83" si="50">IF(COUNT(AK71:AN71)&gt;=2,(LARGE(AK71:AN71,2)),"")</f>
        <v/>
      </c>
      <c r="AQ71" s="25" t="str">
        <f t="shared" ref="AQ71:AQ83" si="51">IF(K71="","",K71)</f>
        <v/>
      </c>
      <c r="AR71" s="25" t="str">
        <f t="shared" si="12"/>
        <v/>
      </c>
      <c r="AS71" s="25" t="str">
        <f t="shared" si="29"/>
        <v/>
      </c>
      <c r="AT71" s="25" t="str">
        <f t="shared" si="30"/>
        <v/>
      </c>
      <c r="AU71" s="25" t="str">
        <f t="shared" si="13"/>
        <v/>
      </c>
      <c r="AV71" s="25" t="str">
        <f t="shared" si="14"/>
        <v/>
      </c>
      <c r="AW71" s="25" t="str">
        <f t="shared" si="15"/>
        <v/>
      </c>
      <c r="AX71" s="25" t="str">
        <f t="shared" si="16"/>
        <v/>
      </c>
      <c r="AY71" s="25" t="str">
        <f t="shared" si="17"/>
        <v/>
      </c>
      <c r="AZ71" s="25" t="str">
        <f t="shared" si="18"/>
        <v/>
      </c>
      <c r="BA71" s="25" t="str">
        <f t="shared" ref="BA71:BA83" si="52">IF(COUNT(AQ71:AZ71)&gt;=1,(LARGE(AQ71:AZ71,1)),"")</f>
        <v/>
      </c>
      <c r="BB71" s="25" t="str">
        <f t="shared" si="19"/>
        <v/>
      </c>
      <c r="BC71" s="25" t="str">
        <f t="shared" si="20"/>
        <v/>
      </c>
      <c r="BD71" s="25"/>
      <c r="BE71" s="25"/>
      <c r="BF71" s="25"/>
      <c r="BG71" s="25"/>
      <c r="BH71" s="25" t="str">
        <f t="shared" si="21"/>
        <v/>
      </c>
      <c r="BI71" s="25" t="str">
        <f t="shared" si="22"/>
        <v/>
      </c>
      <c r="BJ71" s="25" t="str">
        <f t="shared" si="23"/>
        <v/>
      </c>
      <c r="BK71" s="25" t="str">
        <f t="shared" si="24"/>
        <v/>
      </c>
      <c r="BL71" s="25" t="str">
        <f t="shared" si="25"/>
        <v/>
      </c>
      <c r="BM71" s="25" t="str">
        <f t="shared" si="26"/>
        <v/>
      </c>
      <c r="BN71" s="25"/>
      <c r="BO71" s="25" t="str">
        <f t="shared" ref="BO71:BO83" si="53">IF(COUNT(BH71:BN71)&gt;=1,(LARGE(BH71:BN71,1)),"")</f>
        <v/>
      </c>
      <c r="BP71" s="4"/>
    </row>
    <row r="72" spans="1:68" x14ac:dyDescent="0.25">
      <c r="A72" s="3"/>
      <c r="B72" s="25">
        <v>56</v>
      </c>
      <c r="C72" s="25">
        <f t="shared" si="43"/>
        <v>-10</v>
      </c>
      <c r="D72" s="25">
        <v>66</v>
      </c>
      <c r="E72" s="51" t="s">
        <v>93</v>
      </c>
      <c r="F72" s="108">
        <f t="shared" si="44"/>
        <v>45</v>
      </c>
      <c r="G72" s="107" t="str">
        <f t="shared" si="45"/>
        <v/>
      </c>
      <c r="H72" s="25">
        <f t="shared" si="46"/>
        <v>26</v>
      </c>
      <c r="I72" s="25">
        <f t="shared" si="47"/>
        <v>17</v>
      </c>
      <c r="J72" s="110">
        <f t="shared" si="48"/>
        <v>2</v>
      </c>
      <c r="K72" s="109" t="str">
        <f>IFERROR(VLOOKUP(E72,'Road Races'!C:M,11,FALSE),"")</f>
        <v/>
      </c>
      <c r="L72" s="27" t="str">
        <f>IFERROR(VLOOKUP(E72,'Road Races'!Q:AA,11,FALSE),"")</f>
        <v/>
      </c>
      <c r="M72" s="27" t="str">
        <f>IFERROR(VLOOKUP(E72,SGP!AM:AU,6,FALSE),"")</f>
        <v/>
      </c>
      <c r="N72" s="26" t="str">
        <f>IFERROR(VLOOKUP(E72,'Road Races'!AE:AO,11,FALSE),"")</f>
        <v/>
      </c>
      <c r="O72" s="27" t="str">
        <f>IFERROR(VLOOKUP(E72,'Relays - track &amp; field'!C:F,4,FALSE),"")</f>
        <v/>
      </c>
      <c r="P72" s="26">
        <f>IFERROR(VLOOKUP(E72,'Relays - track &amp; field'!J:T,11,FALSE),"")</f>
        <v>17</v>
      </c>
      <c r="Q72" s="26" t="str">
        <f>IFERROR(VLOOKUP(E72,'Road Races'!AS:BC,11,FALSE),"")</f>
        <v/>
      </c>
      <c r="R72" s="26" t="str">
        <f>IFERROR(VLOOKUP(E72,'Road Races'!BG:BQ,11,FALSE),"")</f>
        <v/>
      </c>
      <c r="S72" s="26" t="str">
        <f>IFERROR(VLOOKUP(E72,SGP!U:Z,6,FALSE),"")</f>
        <v/>
      </c>
      <c r="T72" s="26" t="str">
        <f>IFERROR(VLOOKUP(E72,'Relays - track &amp; field'!X:AB,4,FALSE),"")</f>
        <v/>
      </c>
      <c r="U72" s="26" t="str">
        <f>IFERROR(VLOOKUP(E72,'Road Races'!BU:CE,11,FALSE),"")</f>
        <v/>
      </c>
      <c r="V72" s="27" t="str">
        <f>IFERROR(VLOOKUP(E72,'Relays - track &amp; field'!AE:AO,11,FALSE),"")</f>
        <v/>
      </c>
      <c r="W72" s="26" t="str">
        <f>IFERROR(VLOOKUP(E72,SGP!C:H,6,FALSE),"")</f>
        <v/>
      </c>
      <c r="X72" s="26" t="str">
        <f>IFERROR(VLOOKUP(E72,'Road Races'!CI:CS,11,FALSE),"")</f>
        <v/>
      </c>
      <c r="Y72" s="26" t="str">
        <f>IFERROR(VLOOKUP(E72,'Relays - track &amp; field'!AS:BC,11,FALSE),"")</f>
        <v/>
      </c>
      <c r="Z72" s="27" t="str">
        <f>IFERROR(VLOOKUP(E72,'Road Races'!CW:DG,11,FALSE),"")</f>
        <v/>
      </c>
      <c r="AA72" s="27" t="str">
        <f>IFERROR(VLOOKUP(Table!E83,'Club Champs'!D:H,4,FALSE),"")</f>
        <v/>
      </c>
      <c r="AB72" s="26" t="str">
        <f>IFERROR(VLOOKUP(E72,'Relays - track &amp; field'!AS:BC,11,FALSE),"")</f>
        <v/>
      </c>
      <c r="AC72" s="26" t="str">
        <f>IFERROR(VLOOKUP(E72,SGP!BE:BJ,6,FALSE),"")</f>
        <v/>
      </c>
      <c r="AD72" s="26" t="str">
        <f>IFERROR(VLOOKUP(E72,'Road Races'!DK:DU,11,FALSE),"")</f>
        <v/>
      </c>
      <c r="AE72" s="26">
        <f>IFERROR(VLOOKUP(E72,Marathon!C:M,11,FALSE),"")</f>
        <v>26</v>
      </c>
      <c r="AF72" s="26"/>
      <c r="AG72" s="26"/>
      <c r="AH72" s="26"/>
      <c r="AI72" s="26"/>
      <c r="AJ72" s="25"/>
      <c r="AK72" s="25" t="str">
        <f t="shared" ref="AK72:AK135" si="54">IF(M72="","",M72)</f>
        <v/>
      </c>
      <c r="AL72" s="25" t="str">
        <f t="shared" ref="AL72:AL135" si="55">IF(S72="","",S72)</f>
        <v/>
      </c>
      <c r="AM72" s="25" t="str">
        <f t="shared" ref="AM72:AM135" si="56">IF(W72="","",W72)</f>
        <v/>
      </c>
      <c r="AN72" s="25" t="str">
        <f t="shared" ref="AN72:AN135" si="57">IF(AC72="","",AC72)</f>
        <v/>
      </c>
      <c r="AO72" s="25" t="str">
        <f t="shared" si="49"/>
        <v/>
      </c>
      <c r="AP72" s="25" t="str">
        <f t="shared" si="50"/>
        <v/>
      </c>
      <c r="AQ72" s="25" t="str">
        <f t="shared" si="51"/>
        <v/>
      </c>
      <c r="AR72" s="25" t="str">
        <f t="shared" ref="AR72:AR127" si="58">IF(L72="","",L72)</f>
        <v/>
      </c>
      <c r="AS72" s="25" t="str">
        <f t="shared" ref="AS72:AS135" si="59">IF(N72="","",N72)</f>
        <v/>
      </c>
      <c r="AT72" s="25" t="str">
        <f t="shared" ref="AT72:AT135" si="60">IF(Q72="","",Q72)</f>
        <v/>
      </c>
      <c r="AU72" s="25" t="str">
        <f t="shared" ref="AU72:AU135" si="61">IF(R72="","",R72)</f>
        <v/>
      </c>
      <c r="AV72" s="25" t="str">
        <f t="shared" ref="AV72:AV135" si="62">IF(U72="","",U72)</f>
        <v/>
      </c>
      <c r="AW72" s="25" t="str">
        <f t="shared" ref="AW72:AW135" si="63">IF(X72="","",X72)</f>
        <v/>
      </c>
      <c r="AX72" s="25" t="str">
        <f t="shared" ref="AX72:AX135" si="64">IF(Z72="","",Z72)</f>
        <v/>
      </c>
      <c r="AY72" s="25" t="str">
        <f t="shared" ref="AY72:AY135" si="65">IF(AD72="","",AD72)</f>
        <v/>
      </c>
      <c r="AZ72" s="25">
        <f t="shared" ref="AZ72:AZ127" si="66">IF(AE72="","",AE72)</f>
        <v>26</v>
      </c>
      <c r="BA72" s="25">
        <f t="shared" si="52"/>
        <v>26</v>
      </c>
      <c r="BB72" s="25" t="str">
        <f t="shared" ref="BB72:BB135" si="67">IF(COUNT(AQ72:AZ72)&gt;=2,(LARGE(AQ72:AZ72,2)),"")</f>
        <v/>
      </c>
      <c r="BC72" s="25" t="str">
        <f t="shared" ref="BC72:BC135" si="68">IF(COUNT(AQ72:AZ72)&gt;=3,(LARGE(AQ72:AZ72,3)),"")</f>
        <v/>
      </c>
      <c r="BD72" s="25"/>
      <c r="BE72" s="25"/>
      <c r="BF72" s="25"/>
      <c r="BG72" s="25"/>
      <c r="BH72" s="25" t="str">
        <f t="shared" ref="BH72:BH135" si="69">IF(O72="","",O72)</f>
        <v/>
      </c>
      <c r="BI72" s="25">
        <f t="shared" ref="BI72:BI135" si="70">IF(P72="","",P72)</f>
        <v>17</v>
      </c>
      <c r="BJ72" s="25" t="str">
        <f t="shared" ref="BJ72:BJ135" si="71">IF(T72="","",T72)</f>
        <v/>
      </c>
      <c r="BK72" s="25" t="str">
        <f t="shared" ref="BK72:BK135" si="72">IF(V72="","",V72)</f>
        <v/>
      </c>
      <c r="BL72" s="25" t="str">
        <f t="shared" ref="BL72:BL135" si="73">IF(Y72="","",Y72)</f>
        <v/>
      </c>
      <c r="BM72" s="25" t="str">
        <f t="shared" ref="BM72:BM135" si="74">IF(AB72="","",AB72)</f>
        <v/>
      </c>
      <c r="BN72" s="25"/>
      <c r="BO72" s="25">
        <f t="shared" si="53"/>
        <v>17</v>
      </c>
      <c r="BP72" s="4"/>
    </row>
    <row r="73" spans="1:68" x14ac:dyDescent="0.25">
      <c r="A73" s="3"/>
      <c r="B73" s="25">
        <v>58</v>
      </c>
      <c r="C73" s="25">
        <f t="shared" si="43"/>
        <v>-9</v>
      </c>
      <c r="D73" s="25">
        <v>67</v>
      </c>
      <c r="E73" s="51" t="s">
        <v>293</v>
      </c>
      <c r="F73" s="108">
        <f t="shared" si="44"/>
        <v>43</v>
      </c>
      <c r="G73" s="107">
        <f t="shared" si="45"/>
        <v>42</v>
      </c>
      <c r="H73" s="25" t="str">
        <f t="shared" si="46"/>
        <v/>
      </c>
      <c r="I73" s="25" t="str">
        <f t="shared" si="47"/>
        <v/>
      </c>
      <c r="J73" s="110">
        <f t="shared" si="48"/>
        <v>1</v>
      </c>
      <c r="K73" s="109" t="str">
        <f>IFERROR(VLOOKUP(E73,'Road Races'!C:M,11,FALSE),"")</f>
        <v/>
      </c>
      <c r="L73" s="27" t="str">
        <f>IFERROR(VLOOKUP(E73,'Road Races'!Q:AA,11,FALSE),"")</f>
        <v/>
      </c>
      <c r="M73" s="27" t="str">
        <f>IFERROR(VLOOKUP(E73,SGP!AM:AU,6,FALSE),"")</f>
        <v/>
      </c>
      <c r="N73" s="26" t="str">
        <f>IFERROR(VLOOKUP(E73,'Road Races'!AE:AO,11,FALSE),"")</f>
        <v/>
      </c>
      <c r="O73" s="27" t="str">
        <f>IFERROR(VLOOKUP(E73,'Relays - track &amp; field'!C:F,4,FALSE),"")</f>
        <v/>
      </c>
      <c r="P73" s="26" t="str">
        <f>IFERROR(VLOOKUP(E73,'Relays - track &amp; field'!J:T,11,FALSE),"")</f>
        <v/>
      </c>
      <c r="Q73" s="26" t="str">
        <f>IFERROR(VLOOKUP(E73,'Road Races'!AS:BC,11,FALSE),"")</f>
        <v/>
      </c>
      <c r="R73" s="26" t="str">
        <f>IFERROR(VLOOKUP(E73,'Road Races'!BG:BQ,11,FALSE),"")</f>
        <v/>
      </c>
      <c r="S73" s="26">
        <f>IFERROR(VLOOKUP(E73,SGP!U:Z,6,FALSE),"")</f>
        <v>42</v>
      </c>
      <c r="T73" s="26" t="str">
        <f>IFERROR(VLOOKUP(E73,'Relays - track &amp; field'!X:AB,4,FALSE),"")</f>
        <v/>
      </c>
      <c r="U73" s="26" t="str">
        <f>IFERROR(VLOOKUP(E73,'Road Races'!BU:CE,11,FALSE),"")</f>
        <v/>
      </c>
      <c r="V73" s="27" t="str">
        <f>IFERROR(VLOOKUP(E73,'Relays - track &amp; field'!AE:AO,11,FALSE),"")</f>
        <v/>
      </c>
      <c r="W73" s="26" t="str">
        <f>IFERROR(VLOOKUP(E73,SGP!C:H,6,FALSE),"")</f>
        <v/>
      </c>
      <c r="X73" s="26" t="str">
        <f>IFERROR(VLOOKUP(E73,'Road Races'!CI:CS,11,FALSE),"")</f>
        <v/>
      </c>
      <c r="Y73" s="26" t="str">
        <f>IFERROR(VLOOKUP(E73,'Relays - track &amp; field'!AS:BC,11,FALSE),"")</f>
        <v/>
      </c>
      <c r="Z73" s="27" t="str">
        <f>IFERROR(VLOOKUP(E73,'Road Races'!CW:DG,11,FALSE),"")</f>
        <v/>
      </c>
      <c r="AA73" s="27" t="str">
        <f>IFERROR(VLOOKUP(Table!E93,'Club Champs'!D:H,4,FALSE),"")</f>
        <v/>
      </c>
      <c r="AB73" s="26" t="str">
        <f>IFERROR(VLOOKUP(E73,'Relays - track &amp; field'!AS:BC,11,FALSE),"")</f>
        <v/>
      </c>
      <c r="AC73" s="26" t="str">
        <f>IFERROR(VLOOKUP(E73,SGP!BE:BJ,6,FALSE),"")</f>
        <v/>
      </c>
      <c r="AD73" s="26" t="str">
        <f>IFERROR(VLOOKUP(E73,'Road Races'!DK:DU,11,FALSE),"")</f>
        <v/>
      </c>
      <c r="AE73" s="26" t="str">
        <f>IFERROR(VLOOKUP(E73,Marathon!C:M,11,FALSE),"")</f>
        <v/>
      </c>
      <c r="AF73" s="26"/>
      <c r="AG73" s="26"/>
      <c r="AH73" s="26"/>
      <c r="AI73" s="26"/>
      <c r="AJ73" s="25"/>
      <c r="AK73" s="25" t="str">
        <f t="shared" si="54"/>
        <v/>
      </c>
      <c r="AL73" s="25">
        <f t="shared" si="55"/>
        <v>42</v>
      </c>
      <c r="AM73" s="25" t="str">
        <f t="shared" si="56"/>
        <v/>
      </c>
      <c r="AN73" s="25" t="str">
        <f t="shared" si="57"/>
        <v/>
      </c>
      <c r="AO73" s="25">
        <f t="shared" si="49"/>
        <v>42</v>
      </c>
      <c r="AP73" s="25" t="str">
        <f t="shared" si="50"/>
        <v/>
      </c>
      <c r="AQ73" s="25" t="str">
        <f t="shared" si="51"/>
        <v/>
      </c>
      <c r="AR73" s="25" t="str">
        <f t="shared" si="58"/>
        <v/>
      </c>
      <c r="AS73" s="25" t="str">
        <f t="shared" si="59"/>
        <v/>
      </c>
      <c r="AT73" s="25" t="str">
        <f t="shared" si="60"/>
        <v/>
      </c>
      <c r="AU73" s="25" t="str">
        <f t="shared" si="61"/>
        <v/>
      </c>
      <c r="AV73" s="25" t="str">
        <f t="shared" si="62"/>
        <v/>
      </c>
      <c r="AW73" s="25" t="str">
        <f t="shared" si="63"/>
        <v/>
      </c>
      <c r="AX73" s="25" t="str">
        <f t="shared" si="64"/>
        <v/>
      </c>
      <c r="AY73" s="25" t="str">
        <f t="shared" si="65"/>
        <v/>
      </c>
      <c r="AZ73" s="25" t="str">
        <f t="shared" si="66"/>
        <v/>
      </c>
      <c r="BA73" s="25" t="str">
        <f t="shared" si="52"/>
        <v/>
      </c>
      <c r="BB73" s="25" t="str">
        <f t="shared" si="67"/>
        <v/>
      </c>
      <c r="BC73" s="25" t="str">
        <f t="shared" si="68"/>
        <v/>
      </c>
      <c r="BD73" s="25"/>
      <c r="BE73" s="25"/>
      <c r="BF73" s="25"/>
      <c r="BG73" s="25"/>
      <c r="BH73" s="25" t="str">
        <f t="shared" si="69"/>
        <v/>
      </c>
      <c r="BI73" s="25" t="str">
        <f t="shared" si="70"/>
        <v/>
      </c>
      <c r="BJ73" s="25" t="str">
        <f t="shared" si="71"/>
        <v/>
      </c>
      <c r="BK73" s="25" t="str">
        <f t="shared" si="72"/>
        <v/>
      </c>
      <c r="BL73" s="25" t="str">
        <f t="shared" si="73"/>
        <v/>
      </c>
      <c r="BM73" s="25" t="str">
        <f t="shared" si="74"/>
        <v/>
      </c>
      <c r="BN73" s="25"/>
      <c r="BO73" s="25" t="str">
        <f t="shared" si="53"/>
        <v/>
      </c>
      <c r="BP73" s="4"/>
    </row>
    <row r="74" spans="1:68" x14ac:dyDescent="0.25">
      <c r="A74" s="3"/>
      <c r="B74" s="25">
        <v>99</v>
      </c>
      <c r="C74" s="25">
        <f t="shared" si="43"/>
        <v>31</v>
      </c>
      <c r="D74" s="25">
        <v>68</v>
      </c>
      <c r="E74" s="51" t="s">
        <v>132</v>
      </c>
      <c r="F74" s="108">
        <f t="shared" si="44"/>
        <v>43</v>
      </c>
      <c r="G74" s="107">
        <f t="shared" si="45"/>
        <v>42</v>
      </c>
      <c r="H74" s="25" t="str">
        <f t="shared" si="46"/>
        <v/>
      </c>
      <c r="I74" s="25" t="str">
        <f t="shared" si="47"/>
        <v/>
      </c>
      <c r="J74" s="110">
        <f t="shared" si="48"/>
        <v>1</v>
      </c>
      <c r="K74" s="109" t="str">
        <f>IFERROR(VLOOKUP(E74,'Road Races'!C:M,11,FALSE),"")</f>
        <v/>
      </c>
      <c r="L74" s="27" t="str">
        <f>IFERROR(VLOOKUP(E74,'Road Races'!Q:AA,11,FALSE),"")</f>
        <v/>
      </c>
      <c r="M74" s="27" t="str">
        <f>IFERROR(VLOOKUP(E74,SGP!AM:AU,6,FALSE),"")</f>
        <v/>
      </c>
      <c r="N74" s="26" t="str">
        <f>IFERROR(VLOOKUP(E74,'Road Races'!AE:AO,11,FALSE),"")</f>
        <v/>
      </c>
      <c r="O74" s="27" t="str">
        <f>IFERROR(VLOOKUP(E74,'Relays - track &amp; field'!C:F,4,FALSE),"")</f>
        <v/>
      </c>
      <c r="P74" s="26" t="str">
        <f>IFERROR(VLOOKUP(E74,'Relays - track &amp; field'!J:T,11,FALSE),"")</f>
        <v/>
      </c>
      <c r="Q74" s="26" t="str">
        <f>IFERROR(VLOOKUP(E74,'Road Races'!AS:BC,11,FALSE),"")</f>
        <v/>
      </c>
      <c r="R74" s="26" t="str">
        <f>IFERROR(VLOOKUP(E74,'Road Races'!BG:BQ,11,FALSE),"")</f>
        <v/>
      </c>
      <c r="S74" s="26" t="str">
        <f>IFERROR(VLOOKUP(E74,SGP!U:Z,6,FALSE),"")</f>
        <v/>
      </c>
      <c r="T74" s="26" t="str">
        <f>IFERROR(VLOOKUP(E74,'Relays - track &amp; field'!X:AB,4,FALSE),"")</f>
        <v/>
      </c>
      <c r="U74" s="26" t="str">
        <f>IFERROR(VLOOKUP(E74,'Road Races'!BU:CE,11,FALSE),"")</f>
        <v/>
      </c>
      <c r="V74" s="27" t="str">
        <f>IFERROR(VLOOKUP(E74,'Relays - track &amp; field'!AE:AO,11,FALSE),"")</f>
        <v/>
      </c>
      <c r="W74" s="26">
        <f>IFERROR(VLOOKUP(E74,SGP!C:H,6,FALSE),"")</f>
        <v>42</v>
      </c>
      <c r="X74" s="26" t="str">
        <f>IFERROR(VLOOKUP(E74,'Road Races'!CI:CS,11,FALSE),"")</f>
        <v/>
      </c>
      <c r="Y74" s="26" t="str">
        <f>IFERROR(VLOOKUP(E74,'Relays - track &amp; field'!AS:BC,11,FALSE),"")</f>
        <v/>
      </c>
      <c r="Z74" s="27" t="str">
        <f>IFERROR(VLOOKUP(E74,'Road Races'!CW:DG,11,FALSE),"")</f>
        <v/>
      </c>
      <c r="AA74" s="27" t="str">
        <f>IFERROR(VLOOKUP(Table!E105,'Club Champs'!D:H,4,FALSE),"")</f>
        <v/>
      </c>
      <c r="AB74" s="26" t="str">
        <f>IFERROR(VLOOKUP(E74,'Relays - track &amp; field'!AS:BC,11,FALSE),"")</f>
        <v/>
      </c>
      <c r="AC74" s="26" t="str">
        <f>IFERROR(VLOOKUP(E74,SGP!BE:BJ,6,FALSE),"")</f>
        <v/>
      </c>
      <c r="AD74" s="26" t="str">
        <f>IFERROR(VLOOKUP(E74,'Road Races'!DK:DU,11,FALSE),"")</f>
        <v/>
      </c>
      <c r="AE74" s="26" t="str">
        <f>IFERROR(VLOOKUP(E74,Marathon!C:M,11,FALSE),"")</f>
        <v/>
      </c>
      <c r="AF74" s="26"/>
      <c r="AG74" s="26"/>
      <c r="AH74" s="26"/>
      <c r="AI74" s="26"/>
      <c r="AJ74" s="25"/>
      <c r="AK74" s="25" t="str">
        <f t="shared" si="54"/>
        <v/>
      </c>
      <c r="AL74" s="25" t="str">
        <f t="shared" si="55"/>
        <v/>
      </c>
      <c r="AM74" s="25">
        <f t="shared" si="56"/>
        <v>42</v>
      </c>
      <c r="AN74" s="25" t="str">
        <f t="shared" si="57"/>
        <v/>
      </c>
      <c r="AO74" s="25">
        <f t="shared" si="49"/>
        <v>42</v>
      </c>
      <c r="AP74" s="25" t="str">
        <f t="shared" si="50"/>
        <v/>
      </c>
      <c r="AQ74" s="25" t="str">
        <f t="shared" si="51"/>
        <v/>
      </c>
      <c r="AR74" s="25" t="str">
        <f t="shared" si="58"/>
        <v/>
      </c>
      <c r="AS74" s="25" t="str">
        <f t="shared" si="59"/>
        <v/>
      </c>
      <c r="AT74" s="25" t="str">
        <f t="shared" si="60"/>
        <v/>
      </c>
      <c r="AU74" s="25" t="str">
        <f t="shared" si="61"/>
        <v/>
      </c>
      <c r="AV74" s="25" t="str">
        <f t="shared" si="62"/>
        <v/>
      </c>
      <c r="AW74" s="25" t="str">
        <f t="shared" si="63"/>
        <v/>
      </c>
      <c r="AX74" s="25" t="str">
        <f t="shared" si="64"/>
        <v/>
      </c>
      <c r="AY74" s="25" t="str">
        <f t="shared" si="65"/>
        <v/>
      </c>
      <c r="AZ74" s="25" t="str">
        <f t="shared" si="66"/>
        <v/>
      </c>
      <c r="BA74" s="25" t="str">
        <f t="shared" si="52"/>
        <v/>
      </c>
      <c r="BB74" s="25" t="str">
        <f t="shared" si="67"/>
        <v/>
      </c>
      <c r="BC74" s="25" t="str">
        <f t="shared" si="68"/>
        <v/>
      </c>
      <c r="BD74" s="25"/>
      <c r="BE74" s="25"/>
      <c r="BF74" s="25"/>
      <c r="BG74" s="25"/>
      <c r="BH74" s="25" t="str">
        <f t="shared" si="69"/>
        <v/>
      </c>
      <c r="BI74" s="25" t="str">
        <f t="shared" si="70"/>
        <v/>
      </c>
      <c r="BJ74" s="25" t="str">
        <f t="shared" si="71"/>
        <v/>
      </c>
      <c r="BK74" s="25" t="str">
        <f t="shared" si="72"/>
        <v/>
      </c>
      <c r="BL74" s="25" t="str">
        <f t="shared" si="73"/>
        <v/>
      </c>
      <c r="BM74" s="25" t="str">
        <f t="shared" si="74"/>
        <v/>
      </c>
      <c r="BN74" s="25"/>
      <c r="BO74" s="25" t="str">
        <f t="shared" si="53"/>
        <v/>
      </c>
      <c r="BP74" s="4"/>
    </row>
    <row r="75" spans="1:68" x14ac:dyDescent="0.25">
      <c r="A75" s="3"/>
      <c r="B75" s="25">
        <v>100</v>
      </c>
      <c r="C75" s="25">
        <f t="shared" si="43"/>
        <v>31</v>
      </c>
      <c r="D75" s="25">
        <v>69</v>
      </c>
      <c r="E75" s="51" t="s">
        <v>301</v>
      </c>
      <c r="F75" s="108">
        <f t="shared" si="44"/>
        <v>41</v>
      </c>
      <c r="G75" s="107">
        <f t="shared" si="45"/>
        <v>40</v>
      </c>
      <c r="H75" s="25" t="str">
        <f t="shared" si="46"/>
        <v/>
      </c>
      <c r="I75" s="25" t="str">
        <f t="shared" si="47"/>
        <v/>
      </c>
      <c r="J75" s="110">
        <f t="shared" si="48"/>
        <v>1</v>
      </c>
      <c r="K75" s="109" t="str">
        <f>IFERROR(VLOOKUP(E75,'Road Races'!C:M,11,FALSE),"")</f>
        <v/>
      </c>
      <c r="L75" s="27" t="str">
        <f>IFERROR(VLOOKUP(E75,'Road Races'!Q:AA,11,FALSE),"")</f>
        <v/>
      </c>
      <c r="M75" s="27" t="str">
        <f>IFERROR(VLOOKUP(E75,SGP!AM:AU,6,FALSE),"")</f>
        <v/>
      </c>
      <c r="N75" s="26" t="str">
        <f>IFERROR(VLOOKUP(E75,'Road Races'!AE:AO,11,FALSE),"")</f>
        <v/>
      </c>
      <c r="O75" s="27" t="str">
        <f>IFERROR(VLOOKUP(E75,'Relays - track &amp; field'!C:F,4,FALSE),"")</f>
        <v/>
      </c>
      <c r="P75" s="26" t="str">
        <f>IFERROR(VLOOKUP(E75,'Relays - track &amp; field'!J:T,11,FALSE),"")</f>
        <v/>
      </c>
      <c r="Q75" s="26" t="str">
        <f>IFERROR(VLOOKUP(E75,'Road Races'!AS:BC,11,FALSE),"")</f>
        <v/>
      </c>
      <c r="R75" s="26" t="str">
        <f>IFERROR(VLOOKUP(E75,'Road Races'!BG:BQ,11,FALSE),"")</f>
        <v/>
      </c>
      <c r="S75" s="26" t="str">
        <f>IFERROR(VLOOKUP(E75,SGP!U:Z,6,FALSE),"")</f>
        <v/>
      </c>
      <c r="T75" s="26" t="str">
        <f>IFERROR(VLOOKUP(E75,'Relays - track &amp; field'!X:AB,4,FALSE),"")</f>
        <v/>
      </c>
      <c r="U75" s="26" t="str">
        <f>IFERROR(VLOOKUP(E75,'Road Races'!BU:CE,11,FALSE),"")</f>
        <v/>
      </c>
      <c r="V75" s="27" t="str">
        <f>IFERROR(VLOOKUP(E75,'Relays - track &amp; field'!AE:AO,11,FALSE),"")</f>
        <v/>
      </c>
      <c r="W75" s="26">
        <f>IFERROR(VLOOKUP(E75,SGP!C:H,6,FALSE),"")</f>
        <v>40</v>
      </c>
      <c r="X75" s="26" t="str">
        <f>IFERROR(VLOOKUP(E75,'Road Races'!CI:CS,11,FALSE),"")</f>
        <v/>
      </c>
      <c r="Y75" s="26" t="str">
        <f>IFERROR(VLOOKUP(E75,'Relays - track &amp; field'!AS:BC,11,FALSE),"")</f>
        <v/>
      </c>
      <c r="Z75" s="27" t="str">
        <f>IFERROR(VLOOKUP(E75,'Road Races'!CW:DG,11,FALSE),"")</f>
        <v/>
      </c>
      <c r="AA75" s="27" t="str">
        <f>IFERROR(VLOOKUP(Table!E106,'Club Champs'!D:H,4,FALSE),"")</f>
        <v/>
      </c>
      <c r="AB75" s="26" t="str">
        <f>IFERROR(VLOOKUP(E75,'Relays - track &amp; field'!AS:BC,11,FALSE),"")</f>
        <v/>
      </c>
      <c r="AC75" s="26" t="str">
        <f>IFERROR(VLOOKUP(E75,SGP!BE:BJ,6,FALSE),"")</f>
        <v/>
      </c>
      <c r="AD75" s="26" t="str">
        <f>IFERROR(VLOOKUP(E75,'Road Races'!DK:DU,11,FALSE),"")</f>
        <v/>
      </c>
      <c r="AE75" s="26" t="str">
        <f>IFERROR(VLOOKUP(E75,Marathon!C:M,11,FALSE),"")</f>
        <v/>
      </c>
      <c r="AF75" s="26"/>
      <c r="AG75" s="26"/>
      <c r="AH75" s="26"/>
      <c r="AI75" s="26"/>
      <c r="AJ75" s="25"/>
      <c r="AK75" s="25" t="str">
        <f t="shared" si="54"/>
        <v/>
      </c>
      <c r="AL75" s="25" t="str">
        <f t="shared" si="55"/>
        <v/>
      </c>
      <c r="AM75" s="25">
        <f t="shared" si="56"/>
        <v>40</v>
      </c>
      <c r="AN75" s="25" t="str">
        <f t="shared" si="57"/>
        <v/>
      </c>
      <c r="AO75" s="25">
        <f t="shared" si="49"/>
        <v>40</v>
      </c>
      <c r="AP75" s="25" t="str">
        <f t="shared" si="50"/>
        <v/>
      </c>
      <c r="AQ75" s="25" t="str">
        <f t="shared" si="51"/>
        <v/>
      </c>
      <c r="AR75" s="25" t="str">
        <f t="shared" si="58"/>
        <v/>
      </c>
      <c r="AS75" s="25" t="str">
        <f t="shared" si="59"/>
        <v/>
      </c>
      <c r="AT75" s="25" t="str">
        <f t="shared" si="60"/>
        <v/>
      </c>
      <c r="AU75" s="25" t="str">
        <f t="shared" si="61"/>
        <v/>
      </c>
      <c r="AV75" s="25" t="str">
        <f t="shared" si="62"/>
        <v/>
      </c>
      <c r="AW75" s="25" t="str">
        <f t="shared" si="63"/>
        <v/>
      </c>
      <c r="AX75" s="25" t="str">
        <f t="shared" si="64"/>
        <v/>
      </c>
      <c r="AY75" s="25" t="str">
        <f t="shared" si="65"/>
        <v/>
      </c>
      <c r="AZ75" s="25" t="str">
        <f t="shared" si="66"/>
        <v/>
      </c>
      <c r="BA75" s="25" t="str">
        <f t="shared" si="52"/>
        <v/>
      </c>
      <c r="BB75" s="25" t="str">
        <f t="shared" si="67"/>
        <v/>
      </c>
      <c r="BC75" s="25" t="str">
        <f t="shared" si="68"/>
        <v/>
      </c>
      <c r="BD75" s="25"/>
      <c r="BE75" s="25"/>
      <c r="BF75" s="25"/>
      <c r="BG75" s="25"/>
      <c r="BH75" s="25" t="str">
        <f t="shared" si="69"/>
        <v/>
      </c>
      <c r="BI75" s="25" t="str">
        <f t="shared" si="70"/>
        <v/>
      </c>
      <c r="BJ75" s="25" t="str">
        <f t="shared" si="71"/>
        <v/>
      </c>
      <c r="BK75" s="25" t="str">
        <f t="shared" si="72"/>
        <v/>
      </c>
      <c r="BL75" s="25" t="str">
        <f t="shared" si="73"/>
        <v/>
      </c>
      <c r="BM75" s="25" t="str">
        <f t="shared" si="74"/>
        <v/>
      </c>
      <c r="BN75" s="25"/>
      <c r="BO75" s="25" t="str">
        <f t="shared" si="53"/>
        <v/>
      </c>
      <c r="BP75" s="4"/>
    </row>
    <row r="76" spans="1:68" x14ac:dyDescent="0.25">
      <c r="A76" s="3"/>
      <c r="B76" s="25">
        <v>59</v>
      </c>
      <c r="C76" s="25">
        <f t="shared" si="43"/>
        <v>-11</v>
      </c>
      <c r="D76" s="25">
        <v>70</v>
      </c>
      <c r="E76" s="51" t="s">
        <v>72</v>
      </c>
      <c r="F76" s="108">
        <f t="shared" si="44"/>
        <v>40</v>
      </c>
      <c r="G76" s="107" t="str">
        <f t="shared" si="45"/>
        <v/>
      </c>
      <c r="H76" s="25">
        <f t="shared" si="46"/>
        <v>9</v>
      </c>
      <c r="I76" s="25">
        <f t="shared" si="47"/>
        <v>29</v>
      </c>
      <c r="J76" s="110">
        <f t="shared" si="48"/>
        <v>2</v>
      </c>
      <c r="K76" s="109" t="str">
        <f>IFERROR(VLOOKUP(E76,'Road Races'!C:M,11,FALSE),"")</f>
        <v/>
      </c>
      <c r="L76" s="27" t="str">
        <f>IFERROR(VLOOKUP(E76,'Road Races'!Q:AA,11,FALSE),"")</f>
        <v/>
      </c>
      <c r="M76" s="27" t="str">
        <f>IFERROR(VLOOKUP(E76,SGP!AM:AU,6,FALSE),"")</f>
        <v/>
      </c>
      <c r="N76" s="26">
        <f>IFERROR(VLOOKUP(E76,'Road Races'!AE:AO,11,FALSE),"")</f>
        <v>9</v>
      </c>
      <c r="O76" s="27" t="str">
        <f>IFERROR(VLOOKUP(E76,'Relays - track &amp; field'!C:F,4,FALSE),"")</f>
        <v/>
      </c>
      <c r="P76" s="26">
        <f>IFERROR(VLOOKUP(E76,'Relays - track &amp; field'!J:T,11,FALSE),"")</f>
        <v>29</v>
      </c>
      <c r="Q76" s="26" t="str">
        <f>IFERROR(VLOOKUP(E76,'Road Races'!AS:BC,11,FALSE),"")</f>
        <v/>
      </c>
      <c r="R76" s="26" t="str">
        <f>IFERROR(VLOOKUP(E76,'Road Races'!BG:BQ,11,FALSE),"")</f>
        <v/>
      </c>
      <c r="S76" s="26" t="str">
        <f>IFERROR(VLOOKUP(E76,SGP!U:Z,6,FALSE),"")</f>
        <v/>
      </c>
      <c r="T76" s="26" t="str">
        <f>IFERROR(VLOOKUP(E76,'Relays - track &amp; field'!X:AB,4,FALSE),"")</f>
        <v/>
      </c>
      <c r="U76" s="26" t="str">
        <f>IFERROR(VLOOKUP(E76,'Road Races'!BU:CE,11,FALSE),"")</f>
        <v/>
      </c>
      <c r="V76" s="27" t="str">
        <f>IFERROR(VLOOKUP(E76,'Relays - track &amp; field'!AE:AO,11,FALSE),"")</f>
        <v/>
      </c>
      <c r="W76" s="26" t="str">
        <f>IFERROR(VLOOKUP(E76,SGP!C:H,6,FALSE),"")</f>
        <v/>
      </c>
      <c r="X76" s="26" t="str">
        <f>IFERROR(VLOOKUP(E76,'Road Races'!CI:CS,11,FALSE),"")</f>
        <v/>
      </c>
      <c r="Y76" s="26" t="str">
        <f>IFERROR(VLOOKUP(E76,'Relays - track &amp; field'!AS:BC,11,FALSE),"")</f>
        <v/>
      </c>
      <c r="Z76" s="27" t="str">
        <f>IFERROR(VLOOKUP(E76,'Road Races'!CW:DG,11,FALSE),"")</f>
        <v/>
      </c>
      <c r="AA76" s="27" t="str">
        <f>IFERROR(VLOOKUP(Table!E75,'Club Champs'!D:H,4,FALSE),"")</f>
        <v/>
      </c>
      <c r="AB76" s="26" t="str">
        <f>IFERROR(VLOOKUP(E76,'Relays - track &amp; field'!AS:BC,11,FALSE),"")</f>
        <v/>
      </c>
      <c r="AC76" s="26" t="str">
        <f>IFERROR(VLOOKUP(E76,SGP!BE:BJ,6,FALSE),"")</f>
        <v/>
      </c>
      <c r="AD76" s="26" t="str">
        <f>IFERROR(VLOOKUP(E76,'Road Races'!DK:DU,11,FALSE),"")</f>
        <v/>
      </c>
      <c r="AE76" s="26" t="str">
        <f>IFERROR(VLOOKUP(E76,Marathon!C:M,11,FALSE),"")</f>
        <v/>
      </c>
      <c r="AF76" s="26"/>
      <c r="AG76" s="26"/>
      <c r="AH76" s="26"/>
      <c r="AI76" s="26"/>
      <c r="AJ76" s="25"/>
      <c r="AK76" s="25" t="str">
        <f t="shared" si="54"/>
        <v/>
      </c>
      <c r="AL76" s="25" t="str">
        <f t="shared" si="55"/>
        <v/>
      </c>
      <c r="AM76" s="25" t="str">
        <f t="shared" si="56"/>
        <v/>
      </c>
      <c r="AN76" s="25" t="str">
        <f t="shared" si="57"/>
        <v/>
      </c>
      <c r="AO76" s="25" t="str">
        <f t="shared" si="49"/>
        <v/>
      </c>
      <c r="AP76" s="25" t="str">
        <f t="shared" si="50"/>
        <v/>
      </c>
      <c r="AQ76" s="25" t="str">
        <f t="shared" si="51"/>
        <v/>
      </c>
      <c r="AR76" s="25" t="str">
        <f t="shared" si="58"/>
        <v/>
      </c>
      <c r="AS76" s="25">
        <f t="shared" si="59"/>
        <v>9</v>
      </c>
      <c r="AT76" s="25" t="str">
        <f t="shared" si="60"/>
        <v/>
      </c>
      <c r="AU76" s="25" t="str">
        <f t="shared" si="61"/>
        <v/>
      </c>
      <c r="AV76" s="25" t="str">
        <f t="shared" si="62"/>
        <v/>
      </c>
      <c r="AW76" s="25" t="str">
        <f t="shared" si="63"/>
        <v/>
      </c>
      <c r="AX76" s="25" t="str">
        <f t="shared" si="64"/>
        <v/>
      </c>
      <c r="AY76" s="25" t="str">
        <f t="shared" si="65"/>
        <v/>
      </c>
      <c r="AZ76" s="25" t="str">
        <f t="shared" si="66"/>
        <v/>
      </c>
      <c r="BA76" s="25">
        <f t="shared" si="52"/>
        <v>9</v>
      </c>
      <c r="BB76" s="25" t="str">
        <f t="shared" si="67"/>
        <v/>
      </c>
      <c r="BC76" s="25" t="str">
        <f t="shared" si="68"/>
        <v/>
      </c>
      <c r="BD76" s="25"/>
      <c r="BE76" s="25"/>
      <c r="BF76" s="25"/>
      <c r="BG76" s="25"/>
      <c r="BH76" s="25" t="str">
        <f t="shared" si="69"/>
        <v/>
      </c>
      <c r="BI76" s="25">
        <f t="shared" si="70"/>
        <v>29</v>
      </c>
      <c r="BJ76" s="25" t="str">
        <f t="shared" si="71"/>
        <v/>
      </c>
      <c r="BK76" s="25" t="str">
        <f t="shared" si="72"/>
        <v/>
      </c>
      <c r="BL76" s="25" t="str">
        <f t="shared" si="73"/>
        <v/>
      </c>
      <c r="BM76" s="25" t="str">
        <f t="shared" si="74"/>
        <v/>
      </c>
      <c r="BN76" s="25"/>
      <c r="BO76" s="25">
        <f t="shared" si="53"/>
        <v>29</v>
      </c>
      <c r="BP76" s="4"/>
    </row>
    <row r="77" spans="1:68" x14ac:dyDescent="0.25">
      <c r="A77" s="3"/>
      <c r="B77" s="25">
        <v>60</v>
      </c>
      <c r="C77" s="25">
        <f t="shared" si="43"/>
        <v>-11</v>
      </c>
      <c r="D77" s="25">
        <v>71</v>
      </c>
      <c r="E77" s="51" t="s">
        <v>255</v>
      </c>
      <c r="F77" s="108">
        <f t="shared" si="44"/>
        <v>40</v>
      </c>
      <c r="G77" s="107">
        <f t="shared" si="45"/>
        <v>39</v>
      </c>
      <c r="H77" s="25" t="str">
        <f t="shared" si="46"/>
        <v/>
      </c>
      <c r="I77" s="25" t="str">
        <f t="shared" si="47"/>
        <v/>
      </c>
      <c r="J77" s="110">
        <f t="shared" si="48"/>
        <v>1</v>
      </c>
      <c r="K77" s="109" t="str">
        <f>IFERROR(VLOOKUP(E77,'Road Races'!C:M,11,FALSE),"")</f>
        <v/>
      </c>
      <c r="L77" s="27" t="str">
        <f>IFERROR(VLOOKUP(E77,'Road Races'!Q:AA,11,FALSE),"")</f>
        <v/>
      </c>
      <c r="M77" s="27">
        <f>IFERROR(VLOOKUP(E77,SGP!AM:AU,6,FALSE),"")</f>
        <v>39</v>
      </c>
      <c r="N77" s="26" t="str">
        <f>IFERROR(VLOOKUP(E77,'Road Races'!AE:AO,11,FALSE),"")</f>
        <v/>
      </c>
      <c r="O77" s="27" t="str">
        <f>IFERROR(VLOOKUP(E77,'Relays - track &amp; field'!C:F,4,FALSE),"")</f>
        <v/>
      </c>
      <c r="P77" s="26" t="str">
        <f>IFERROR(VLOOKUP(E77,'Relays - track &amp; field'!J:T,11,FALSE),"")</f>
        <v/>
      </c>
      <c r="Q77" s="26" t="str">
        <f>IFERROR(VLOOKUP(E77,'Road Races'!AS:BC,11,FALSE),"")</f>
        <v/>
      </c>
      <c r="R77" s="26" t="str">
        <f>IFERROR(VLOOKUP(E77,'Road Races'!BG:BQ,11,FALSE),"")</f>
        <v/>
      </c>
      <c r="S77" s="26" t="str">
        <f>IFERROR(VLOOKUP(E77,SGP!U:Z,6,FALSE),"")</f>
        <v/>
      </c>
      <c r="T77" s="26" t="str">
        <f>IFERROR(VLOOKUP(E77,'Relays - track &amp; field'!X:AB,4,FALSE),"")</f>
        <v/>
      </c>
      <c r="U77" s="26" t="str">
        <f>IFERROR(VLOOKUP(E77,'Road Races'!BU:CE,11,FALSE),"")</f>
        <v/>
      </c>
      <c r="V77" s="27" t="str">
        <f>IFERROR(VLOOKUP(E77,'Relays - track &amp; field'!AE:AO,11,FALSE),"")</f>
        <v/>
      </c>
      <c r="W77" s="26" t="str">
        <f>IFERROR(VLOOKUP(E77,SGP!C:H,6,FALSE),"")</f>
        <v/>
      </c>
      <c r="X77" s="26" t="str">
        <f>IFERROR(VLOOKUP(E77,'Road Races'!CI:CS,11,FALSE),"")</f>
        <v/>
      </c>
      <c r="Y77" s="26" t="str">
        <f>IFERROR(VLOOKUP(E77,'Relays - track &amp; field'!AS:BC,11,FALSE),"")</f>
        <v/>
      </c>
      <c r="Z77" s="27" t="str">
        <f>IFERROR(VLOOKUP(E77,'Road Races'!CW:DG,11,FALSE),"")</f>
        <v/>
      </c>
      <c r="AA77" s="27" t="str">
        <f>IFERROR(VLOOKUP(Table!E18,'Club Champs'!D:H,4,FALSE),"")</f>
        <v/>
      </c>
      <c r="AB77" s="26" t="str">
        <f>IFERROR(VLOOKUP(E77,'Relays - track &amp; field'!AS:BC,11,FALSE),"")</f>
        <v/>
      </c>
      <c r="AC77" s="26" t="str">
        <f>IFERROR(VLOOKUP(E77,SGP!BE:BJ,6,FALSE),"")</f>
        <v/>
      </c>
      <c r="AD77" s="26" t="str">
        <f>IFERROR(VLOOKUP(E77,'Road Races'!DK:DU,11,FALSE),"")</f>
        <v/>
      </c>
      <c r="AE77" s="26" t="str">
        <f>IFERROR(VLOOKUP(E77,Marathon!C:M,11,FALSE),"")</f>
        <v/>
      </c>
      <c r="AF77" s="26"/>
      <c r="AG77" s="26"/>
      <c r="AH77" s="26"/>
      <c r="AI77" s="26"/>
      <c r="AJ77" s="25"/>
      <c r="AK77" s="25">
        <f t="shared" si="54"/>
        <v>39</v>
      </c>
      <c r="AL77" s="25" t="str">
        <f t="shared" si="55"/>
        <v/>
      </c>
      <c r="AM77" s="25" t="str">
        <f t="shared" si="56"/>
        <v/>
      </c>
      <c r="AN77" s="25" t="str">
        <f t="shared" si="57"/>
        <v/>
      </c>
      <c r="AO77" s="25">
        <f t="shared" si="49"/>
        <v>39</v>
      </c>
      <c r="AP77" s="25" t="str">
        <f t="shared" si="50"/>
        <v/>
      </c>
      <c r="AQ77" s="25" t="str">
        <f t="shared" si="51"/>
        <v/>
      </c>
      <c r="AR77" s="25" t="str">
        <f t="shared" si="58"/>
        <v/>
      </c>
      <c r="AS77" s="25" t="str">
        <f t="shared" si="59"/>
        <v/>
      </c>
      <c r="AT77" s="25" t="str">
        <f t="shared" si="60"/>
        <v/>
      </c>
      <c r="AU77" s="25" t="str">
        <f t="shared" si="61"/>
        <v/>
      </c>
      <c r="AV77" s="25" t="str">
        <f t="shared" si="62"/>
        <v/>
      </c>
      <c r="AW77" s="25" t="str">
        <f t="shared" si="63"/>
        <v/>
      </c>
      <c r="AX77" s="25" t="str">
        <f t="shared" si="64"/>
        <v/>
      </c>
      <c r="AY77" s="25" t="str">
        <f t="shared" si="65"/>
        <v/>
      </c>
      <c r="AZ77" s="25" t="str">
        <f t="shared" si="66"/>
        <v/>
      </c>
      <c r="BA77" s="25" t="str">
        <f t="shared" si="52"/>
        <v/>
      </c>
      <c r="BB77" s="25" t="str">
        <f t="shared" si="67"/>
        <v/>
      </c>
      <c r="BC77" s="25" t="str">
        <f t="shared" si="68"/>
        <v/>
      </c>
      <c r="BD77" s="25"/>
      <c r="BE77" s="25"/>
      <c r="BF77" s="25"/>
      <c r="BG77" s="25"/>
      <c r="BH77" s="25" t="str">
        <f t="shared" si="69"/>
        <v/>
      </c>
      <c r="BI77" s="25" t="str">
        <f t="shared" si="70"/>
        <v/>
      </c>
      <c r="BJ77" s="25" t="str">
        <f t="shared" si="71"/>
        <v/>
      </c>
      <c r="BK77" s="25" t="str">
        <f t="shared" si="72"/>
        <v/>
      </c>
      <c r="BL77" s="25" t="str">
        <f t="shared" si="73"/>
        <v/>
      </c>
      <c r="BM77" s="25" t="str">
        <f t="shared" si="74"/>
        <v/>
      </c>
      <c r="BN77" s="25"/>
      <c r="BO77" s="25" t="str">
        <f t="shared" si="53"/>
        <v/>
      </c>
      <c r="BP77" s="4"/>
    </row>
    <row r="78" spans="1:68" x14ac:dyDescent="0.25">
      <c r="A78" s="3"/>
      <c r="B78" s="25">
        <v>61</v>
      </c>
      <c r="C78" s="25">
        <f t="shared" si="43"/>
        <v>-11</v>
      </c>
      <c r="D78" s="25">
        <v>72</v>
      </c>
      <c r="E78" s="51" t="s">
        <v>82</v>
      </c>
      <c r="F78" s="108">
        <f t="shared" si="44"/>
        <v>38</v>
      </c>
      <c r="G78" s="107">
        <f t="shared" si="45"/>
        <v>37</v>
      </c>
      <c r="H78" s="25" t="str">
        <f t="shared" si="46"/>
        <v/>
      </c>
      <c r="I78" s="25" t="str">
        <f t="shared" si="47"/>
        <v/>
      </c>
      <c r="J78" s="110">
        <f t="shared" si="48"/>
        <v>1</v>
      </c>
      <c r="K78" s="109" t="str">
        <f>IFERROR(VLOOKUP(E78,'Road Races'!C:M,11,FALSE),"")</f>
        <v/>
      </c>
      <c r="L78" s="27" t="str">
        <f>IFERROR(VLOOKUP(E78,'Road Races'!Q:AA,11,FALSE),"")</f>
        <v/>
      </c>
      <c r="M78" s="27">
        <f>IFERROR(VLOOKUP(E78,SGP!AM:AU,6,FALSE),"")</f>
        <v>37</v>
      </c>
      <c r="N78" s="26" t="str">
        <f>IFERROR(VLOOKUP(E78,'Road Races'!AE:AO,11,FALSE),"")</f>
        <v/>
      </c>
      <c r="O78" s="27" t="str">
        <f>IFERROR(VLOOKUP(E78,'Relays - track &amp; field'!C:F,4,FALSE),"")</f>
        <v/>
      </c>
      <c r="P78" s="26" t="str">
        <f>IFERROR(VLOOKUP(E78,'Relays - track &amp; field'!J:T,11,FALSE),"")</f>
        <v/>
      </c>
      <c r="Q78" s="26" t="str">
        <f>IFERROR(VLOOKUP(E78,'Road Races'!AS:BC,11,FALSE),"")</f>
        <v/>
      </c>
      <c r="R78" s="26" t="str">
        <f>IFERROR(VLOOKUP(E78,'Road Races'!BG:BQ,11,FALSE),"")</f>
        <v/>
      </c>
      <c r="S78" s="26" t="str">
        <f>IFERROR(VLOOKUP(E78,SGP!U:Z,6,FALSE),"")</f>
        <v/>
      </c>
      <c r="T78" s="26" t="str">
        <f>IFERROR(VLOOKUP(E78,'Relays - track &amp; field'!X:AB,4,FALSE),"")</f>
        <v/>
      </c>
      <c r="U78" s="26" t="str">
        <f>IFERROR(VLOOKUP(E78,'Road Races'!BU:CE,11,FALSE),"")</f>
        <v/>
      </c>
      <c r="V78" s="27" t="str">
        <f>IFERROR(VLOOKUP(E78,'Relays - track &amp; field'!AE:AO,11,FALSE),"")</f>
        <v/>
      </c>
      <c r="W78" s="26" t="str">
        <f>IFERROR(VLOOKUP(E78,SGP!C:H,6,FALSE),"")</f>
        <v/>
      </c>
      <c r="X78" s="26" t="str">
        <f>IFERROR(VLOOKUP(E78,'Road Races'!CI:CS,11,FALSE),"")</f>
        <v/>
      </c>
      <c r="Y78" s="26" t="str">
        <f>IFERROR(VLOOKUP(E78,'Relays - track &amp; field'!AS:BC,11,FALSE),"")</f>
        <v/>
      </c>
      <c r="Z78" s="27" t="str">
        <f>IFERROR(VLOOKUP(E78,'Road Races'!CW:DG,11,FALSE),"")</f>
        <v/>
      </c>
      <c r="AA78" s="27" t="str">
        <f>IFERROR(VLOOKUP(Table!E20,'Club Champs'!D:H,4,FALSE),"")</f>
        <v/>
      </c>
      <c r="AB78" s="26" t="str">
        <f>IFERROR(VLOOKUP(E78,'Relays - track &amp; field'!AS:BC,11,FALSE),"")</f>
        <v/>
      </c>
      <c r="AC78" s="26" t="str">
        <f>IFERROR(VLOOKUP(E78,SGP!BE:BJ,6,FALSE),"")</f>
        <v/>
      </c>
      <c r="AD78" s="26" t="str">
        <f>IFERROR(VLOOKUP(E78,'Road Races'!DK:DU,11,FALSE),"")</f>
        <v/>
      </c>
      <c r="AE78" s="26" t="str">
        <f>IFERROR(VLOOKUP(E78,Marathon!C:M,11,FALSE),"")</f>
        <v/>
      </c>
      <c r="AF78" s="26"/>
      <c r="AG78" s="26"/>
      <c r="AH78" s="26"/>
      <c r="AI78" s="26"/>
      <c r="AJ78" s="25"/>
      <c r="AK78" s="25">
        <f t="shared" si="54"/>
        <v>37</v>
      </c>
      <c r="AL78" s="25" t="str">
        <f t="shared" si="55"/>
        <v/>
      </c>
      <c r="AM78" s="25" t="str">
        <f t="shared" si="56"/>
        <v/>
      </c>
      <c r="AN78" s="25" t="str">
        <f t="shared" si="57"/>
        <v/>
      </c>
      <c r="AO78" s="25">
        <f t="shared" si="49"/>
        <v>37</v>
      </c>
      <c r="AP78" s="25" t="str">
        <f t="shared" si="50"/>
        <v/>
      </c>
      <c r="AQ78" s="25" t="str">
        <f t="shared" si="51"/>
        <v/>
      </c>
      <c r="AR78" s="25" t="str">
        <f t="shared" si="58"/>
        <v/>
      </c>
      <c r="AS78" s="25" t="str">
        <f t="shared" si="59"/>
        <v/>
      </c>
      <c r="AT78" s="25" t="str">
        <f t="shared" si="60"/>
        <v/>
      </c>
      <c r="AU78" s="25" t="str">
        <f t="shared" si="61"/>
        <v/>
      </c>
      <c r="AV78" s="25" t="str">
        <f t="shared" si="62"/>
        <v/>
      </c>
      <c r="AW78" s="25" t="str">
        <f t="shared" si="63"/>
        <v/>
      </c>
      <c r="AX78" s="25" t="str">
        <f t="shared" si="64"/>
        <v/>
      </c>
      <c r="AY78" s="25" t="str">
        <f t="shared" si="65"/>
        <v/>
      </c>
      <c r="AZ78" s="25" t="str">
        <f t="shared" si="66"/>
        <v/>
      </c>
      <c r="BA78" s="25" t="str">
        <f t="shared" si="52"/>
        <v/>
      </c>
      <c r="BB78" s="25" t="str">
        <f t="shared" si="67"/>
        <v/>
      </c>
      <c r="BC78" s="25" t="str">
        <f t="shared" si="68"/>
        <v/>
      </c>
      <c r="BD78" s="25"/>
      <c r="BE78" s="25"/>
      <c r="BF78" s="25"/>
      <c r="BG78" s="25"/>
      <c r="BH78" s="25" t="str">
        <f t="shared" si="69"/>
        <v/>
      </c>
      <c r="BI78" s="25" t="str">
        <f t="shared" si="70"/>
        <v/>
      </c>
      <c r="BJ78" s="25" t="str">
        <f t="shared" si="71"/>
        <v/>
      </c>
      <c r="BK78" s="25" t="str">
        <f t="shared" si="72"/>
        <v/>
      </c>
      <c r="BL78" s="25" t="str">
        <f t="shared" si="73"/>
        <v/>
      </c>
      <c r="BM78" s="25" t="str">
        <f t="shared" si="74"/>
        <v/>
      </c>
      <c r="BN78" s="25"/>
      <c r="BO78" s="25" t="str">
        <f t="shared" si="53"/>
        <v/>
      </c>
      <c r="BP78" s="4"/>
    </row>
    <row r="79" spans="1:68" x14ac:dyDescent="0.25">
      <c r="A79" s="3"/>
      <c r="B79" s="25">
        <v>62</v>
      </c>
      <c r="C79" s="25">
        <f t="shared" si="43"/>
        <v>-11</v>
      </c>
      <c r="D79" s="25">
        <v>73</v>
      </c>
      <c r="E79" s="51" t="s">
        <v>27</v>
      </c>
      <c r="F79" s="108">
        <f t="shared" si="44"/>
        <v>37</v>
      </c>
      <c r="G79" s="107">
        <f t="shared" si="45"/>
        <v>25</v>
      </c>
      <c r="H79" s="25">
        <f t="shared" si="46"/>
        <v>10</v>
      </c>
      <c r="I79" s="25" t="str">
        <f t="shared" si="47"/>
        <v/>
      </c>
      <c r="J79" s="110">
        <f t="shared" si="48"/>
        <v>2</v>
      </c>
      <c r="K79" s="109">
        <f>IFERROR(VLOOKUP(E79,'Road Races'!C:M,11,FALSE),"")</f>
        <v>10</v>
      </c>
      <c r="L79" s="27" t="str">
        <f>IFERROR(VLOOKUP(E79,'Road Races'!Q:AA,11,FALSE),"")</f>
        <v/>
      </c>
      <c r="M79" s="27">
        <f>IFERROR(VLOOKUP(E79,SGP!AM:AU,6,FALSE),"")</f>
        <v>25</v>
      </c>
      <c r="N79" s="26" t="str">
        <f>IFERROR(VLOOKUP(E79,'Road Races'!AE:AO,11,FALSE),"")</f>
        <v/>
      </c>
      <c r="O79" s="27" t="str">
        <f>IFERROR(VLOOKUP(E79,'Relays - track &amp; field'!C:F,4,FALSE),"")</f>
        <v/>
      </c>
      <c r="P79" s="26" t="str">
        <f>IFERROR(VLOOKUP(E79,'Relays - track &amp; field'!J:T,11,FALSE),"")</f>
        <v/>
      </c>
      <c r="Q79" s="26" t="str">
        <f>IFERROR(VLOOKUP(E79,'Road Races'!AS:BC,11,FALSE),"")</f>
        <v/>
      </c>
      <c r="R79" s="26" t="str">
        <f>IFERROR(VLOOKUP(E79,'Road Races'!BG:BQ,11,FALSE),"")</f>
        <v/>
      </c>
      <c r="S79" s="26" t="str">
        <f>IFERROR(VLOOKUP(E79,SGP!U:Z,6,FALSE),"")</f>
        <v/>
      </c>
      <c r="T79" s="26" t="str">
        <f>IFERROR(VLOOKUP(E79,'Relays - track &amp; field'!X:AB,4,FALSE),"")</f>
        <v/>
      </c>
      <c r="U79" s="26" t="str">
        <f>IFERROR(VLOOKUP(E79,'Road Races'!BU:CE,11,FALSE),"")</f>
        <v/>
      </c>
      <c r="V79" s="27" t="str">
        <f>IFERROR(VLOOKUP(E79,'Relays - track &amp; field'!AE:AO,11,FALSE),"")</f>
        <v/>
      </c>
      <c r="W79" s="26" t="str">
        <f>IFERROR(VLOOKUP(E79,SGP!C:H,6,FALSE),"")</f>
        <v/>
      </c>
      <c r="X79" s="26" t="str">
        <f>IFERROR(VLOOKUP(E79,'Road Races'!CI:CS,11,FALSE),"")</f>
        <v/>
      </c>
      <c r="Y79" s="26" t="str">
        <f>IFERROR(VLOOKUP(E79,'Relays - track &amp; field'!AS:BC,11,FALSE),"")</f>
        <v/>
      </c>
      <c r="Z79" s="27" t="str">
        <f>IFERROR(VLOOKUP(E79,'Road Races'!CW:DG,11,FALSE),"")</f>
        <v/>
      </c>
      <c r="AA79" s="27" t="str">
        <f>IFERROR(VLOOKUP(Table!E32,'Club Champs'!D:H,4,FALSE),"")</f>
        <v/>
      </c>
      <c r="AB79" s="26" t="str">
        <f>IFERROR(VLOOKUP(E79,'Relays - track &amp; field'!AS:BC,11,FALSE),"")</f>
        <v/>
      </c>
      <c r="AC79" s="26" t="str">
        <f>IFERROR(VLOOKUP(E79,SGP!BE:BJ,6,FALSE),"")</f>
        <v/>
      </c>
      <c r="AD79" s="26" t="str">
        <f>IFERROR(VLOOKUP(E79,'Road Races'!DK:DU,11,FALSE),"")</f>
        <v/>
      </c>
      <c r="AE79" s="26" t="str">
        <f>IFERROR(VLOOKUP(E79,Marathon!C:M,11,FALSE),"")</f>
        <v/>
      </c>
      <c r="AF79" s="26"/>
      <c r="AG79" s="26"/>
      <c r="AH79" s="26"/>
      <c r="AI79" s="26"/>
      <c r="AJ79" s="25"/>
      <c r="AK79" s="25">
        <f t="shared" si="54"/>
        <v>25</v>
      </c>
      <c r="AL79" s="25" t="str">
        <f t="shared" si="55"/>
        <v/>
      </c>
      <c r="AM79" s="25" t="str">
        <f t="shared" si="56"/>
        <v/>
      </c>
      <c r="AN79" s="25" t="str">
        <f t="shared" si="57"/>
        <v/>
      </c>
      <c r="AO79" s="25">
        <f t="shared" si="49"/>
        <v>25</v>
      </c>
      <c r="AP79" s="25" t="str">
        <f t="shared" si="50"/>
        <v/>
      </c>
      <c r="AQ79" s="25">
        <f t="shared" si="51"/>
        <v>10</v>
      </c>
      <c r="AR79" s="25" t="str">
        <f t="shared" si="58"/>
        <v/>
      </c>
      <c r="AS79" s="25" t="str">
        <f t="shared" si="59"/>
        <v/>
      </c>
      <c r="AT79" s="25" t="str">
        <f t="shared" si="60"/>
        <v/>
      </c>
      <c r="AU79" s="25" t="str">
        <f t="shared" si="61"/>
        <v/>
      </c>
      <c r="AV79" s="25" t="str">
        <f t="shared" si="62"/>
        <v/>
      </c>
      <c r="AW79" s="25" t="str">
        <f t="shared" si="63"/>
        <v/>
      </c>
      <c r="AX79" s="25" t="str">
        <f t="shared" si="64"/>
        <v/>
      </c>
      <c r="AY79" s="25" t="str">
        <f t="shared" si="65"/>
        <v/>
      </c>
      <c r="AZ79" s="25" t="str">
        <f t="shared" si="66"/>
        <v/>
      </c>
      <c r="BA79" s="25">
        <f t="shared" si="52"/>
        <v>10</v>
      </c>
      <c r="BB79" s="25" t="str">
        <f t="shared" si="67"/>
        <v/>
      </c>
      <c r="BC79" s="25" t="str">
        <f t="shared" si="68"/>
        <v/>
      </c>
      <c r="BD79" s="25"/>
      <c r="BE79" s="25"/>
      <c r="BF79" s="25"/>
      <c r="BG79" s="25"/>
      <c r="BH79" s="25" t="str">
        <f t="shared" si="69"/>
        <v/>
      </c>
      <c r="BI79" s="25" t="str">
        <f t="shared" si="70"/>
        <v/>
      </c>
      <c r="BJ79" s="25" t="str">
        <f t="shared" si="71"/>
        <v/>
      </c>
      <c r="BK79" s="25" t="str">
        <f t="shared" si="72"/>
        <v/>
      </c>
      <c r="BL79" s="25" t="str">
        <f t="shared" si="73"/>
        <v/>
      </c>
      <c r="BM79" s="25" t="str">
        <f t="shared" si="74"/>
        <v/>
      </c>
      <c r="BN79" s="25"/>
      <c r="BO79" s="25" t="str">
        <f t="shared" si="53"/>
        <v/>
      </c>
      <c r="BP79" s="4"/>
    </row>
    <row r="80" spans="1:68" x14ac:dyDescent="0.25">
      <c r="A80" s="3"/>
      <c r="B80" s="25">
        <v>64</v>
      </c>
      <c r="C80" s="25">
        <f t="shared" si="43"/>
        <v>-10</v>
      </c>
      <c r="D80" s="25">
        <v>74</v>
      </c>
      <c r="E80" s="51" t="s">
        <v>167</v>
      </c>
      <c r="F80" s="108">
        <f t="shared" si="44"/>
        <v>33</v>
      </c>
      <c r="G80" s="107">
        <f t="shared" si="45"/>
        <v>32</v>
      </c>
      <c r="H80" s="25" t="str">
        <f t="shared" si="46"/>
        <v/>
      </c>
      <c r="I80" s="25" t="str">
        <f t="shared" si="47"/>
        <v/>
      </c>
      <c r="J80" s="110">
        <f t="shared" si="48"/>
        <v>1</v>
      </c>
      <c r="K80" s="109" t="str">
        <f>IFERROR(VLOOKUP(E80,'Road Races'!C:M,11,FALSE),"")</f>
        <v/>
      </c>
      <c r="L80" s="27" t="str">
        <f>IFERROR(VLOOKUP(E80,'Road Races'!Q:AA,11,FALSE),"")</f>
        <v/>
      </c>
      <c r="M80" s="27" t="str">
        <f>IFERROR(VLOOKUP(E80,SGP!AM:AU,6,FALSE),"")</f>
        <v/>
      </c>
      <c r="N80" s="26" t="str">
        <f>IFERROR(VLOOKUP(E80,'Road Races'!AE:AO,11,FALSE),"")</f>
        <v/>
      </c>
      <c r="O80" s="27" t="str">
        <f>IFERROR(VLOOKUP(E80,'Relays - track &amp; field'!C:F,4,FALSE),"")</f>
        <v/>
      </c>
      <c r="P80" s="26" t="str">
        <f>IFERROR(VLOOKUP(E80,'Relays - track &amp; field'!J:T,11,FALSE),"")</f>
        <v/>
      </c>
      <c r="Q80" s="26" t="str">
        <f>IFERROR(VLOOKUP(E80,'Road Races'!AS:BC,11,FALSE),"")</f>
        <v/>
      </c>
      <c r="R80" s="26" t="str">
        <f>IFERROR(VLOOKUP(E80,'Road Races'!BG:BQ,11,FALSE),"")</f>
        <v/>
      </c>
      <c r="S80" s="26">
        <f>IFERROR(VLOOKUP(E80,SGP!U:Z,6,FALSE),"")</f>
        <v>32</v>
      </c>
      <c r="T80" s="26" t="str">
        <f>IFERROR(VLOOKUP(E80,'Relays - track &amp; field'!X:AB,4,FALSE),"")</f>
        <v/>
      </c>
      <c r="U80" s="26" t="str">
        <f>IFERROR(VLOOKUP(E80,'Road Races'!BU:CE,11,FALSE),"")</f>
        <v/>
      </c>
      <c r="V80" s="27" t="str">
        <f>IFERROR(VLOOKUP(E80,'Relays - track &amp; field'!AE:AO,11,FALSE),"")</f>
        <v/>
      </c>
      <c r="W80" s="26" t="str">
        <f>IFERROR(VLOOKUP(E80,SGP!C:H,6,FALSE),"")</f>
        <v/>
      </c>
      <c r="X80" s="26" t="str">
        <f>IFERROR(VLOOKUP(E80,'Road Races'!CI:CS,11,FALSE),"")</f>
        <v/>
      </c>
      <c r="Y80" s="26" t="str">
        <f>IFERROR(VLOOKUP(E80,'Relays - track &amp; field'!AS:BC,11,FALSE),"")</f>
        <v/>
      </c>
      <c r="Z80" s="27" t="str">
        <f>IFERROR(VLOOKUP(E80,'Road Races'!CW:DG,11,FALSE),"")</f>
        <v/>
      </c>
      <c r="AA80" s="27" t="str">
        <f>IFERROR(VLOOKUP(Table!E94,'Club Champs'!D:H,4,FALSE),"")</f>
        <v/>
      </c>
      <c r="AB80" s="26" t="str">
        <f>IFERROR(VLOOKUP(E80,'Relays - track &amp; field'!AS:BC,11,FALSE),"")</f>
        <v/>
      </c>
      <c r="AC80" s="26" t="str">
        <f>IFERROR(VLOOKUP(E80,SGP!BE:BJ,6,FALSE),"")</f>
        <v/>
      </c>
      <c r="AD80" s="26" t="str">
        <f>IFERROR(VLOOKUP(E80,'Road Races'!DK:DU,11,FALSE),"")</f>
        <v/>
      </c>
      <c r="AE80" s="26" t="str">
        <f>IFERROR(VLOOKUP(E80,Marathon!C:M,11,FALSE),"")</f>
        <v/>
      </c>
      <c r="AF80" s="26"/>
      <c r="AG80" s="26"/>
      <c r="AH80" s="26"/>
      <c r="AI80" s="26"/>
      <c r="AJ80" s="25"/>
      <c r="AK80" s="25" t="str">
        <f t="shared" si="54"/>
        <v/>
      </c>
      <c r="AL80" s="25">
        <f t="shared" si="55"/>
        <v>32</v>
      </c>
      <c r="AM80" s="25" t="str">
        <f t="shared" si="56"/>
        <v/>
      </c>
      <c r="AN80" s="25" t="str">
        <f t="shared" si="57"/>
        <v/>
      </c>
      <c r="AO80" s="25">
        <f t="shared" si="49"/>
        <v>32</v>
      </c>
      <c r="AP80" s="25" t="str">
        <f t="shared" si="50"/>
        <v/>
      </c>
      <c r="AQ80" s="25" t="str">
        <f t="shared" si="51"/>
        <v/>
      </c>
      <c r="AR80" s="25" t="str">
        <f t="shared" si="58"/>
        <v/>
      </c>
      <c r="AS80" s="25" t="str">
        <f t="shared" si="59"/>
        <v/>
      </c>
      <c r="AT80" s="25" t="str">
        <f t="shared" si="60"/>
        <v/>
      </c>
      <c r="AU80" s="25" t="str">
        <f t="shared" si="61"/>
        <v/>
      </c>
      <c r="AV80" s="25" t="str">
        <f t="shared" si="62"/>
        <v/>
      </c>
      <c r="AW80" s="25" t="str">
        <f t="shared" si="63"/>
        <v/>
      </c>
      <c r="AX80" s="25" t="str">
        <f t="shared" si="64"/>
        <v/>
      </c>
      <c r="AY80" s="25" t="str">
        <f t="shared" si="65"/>
        <v/>
      </c>
      <c r="AZ80" s="25" t="str">
        <f t="shared" si="66"/>
        <v/>
      </c>
      <c r="BA80" s="25" t="str">
        <f t="shared" si="52"/>
        <v/>
      </c>
      <c r="BB80" s="25" t="str">
        <f t="shared" si="67"/>
        <v/>
      </c>
      <c r="BC80" s="25" t="str">
        <f t="shared" si="68"/>
        <v/>
      </c>
      <c r="BD80" s="25"/>
      <c r="BE80" s="25"/>
      <c r="BF80" s="25"/>
      <c r="BG80" s="25"/>
      <c r="BH80" s="25" t="str">
        <f t="shared" si="69"/>
        <v/>
      </c>
      <c r="BI80" s="25" t="str">
        <f t="shared" si="70"/>
        <v/>
      </c>
      <c r="BJ80" s="25" t="str">
        <f t="shared" si="71"/>
        <v/>
      </c>
      <c r="BK80" s="25" t="str">
        <f t="shared" si="72"/>
        <v/>
      </c>
      <c r="BL80" s="25" t="str">
        <f t="shared" si="73"/>
        <v/>
      </c>
      <c r="BM80" s="25" t="str">
        <f t="shared" si="74"/>
        <v/>
      </c>
      <c r="BN80" s="25"/>
      <c r="BO80" s="25" t="str">
        <f t="shared" si="53"/>
        <v/>
      </c>
      <c r="BP80" s="4"/>
    </row>
    <row r="81" spans="1:68" x14ac:dyDescent="0.25">
      <c r="A81" s="3"/>
      <c r="B81" s="25">
        <v>101</v>
      </c>
      <c r="C81" s="25">
        <f t="shared" si="43"/>
        <v>26</v>
      </c>
      <c r="D81" s="25">
        <v>75</v>
      </c>
      <c r="E81" s="51" t="s">
        <v>304</v>
      </c>
      <c r="F81" s="108">
        <f t="shared" si="44"/>
        <v>30</v>
      </c>
      <c r="G81" s="107">
        <f t="shared" si="45"/>
        <v>29</v>
      </c>
      <c r="H81" s="25" t="str">
        <f t="shared" si="46"/>
        <v/>
      </c>
      <c r="I81" s="25" t="str">
        <f t="shared" si="47"/>
        <v/>
      </c>
      <c r="J81" s="110">
        <f t="shared" si="48"/>
        <v>1</v>
      </c>
      <c r="K81" s="109" t="str">
        <f>IFERROR(VLOOKUP(E81,'Road Races'!C:M,11,FALSE),"")</f>
        <v/>
      </c>
      <c r="L81" s="27" t="str">
        <f>IFERROR(VLOOKUP(E81,'Road Races'!Q:AA,11,FALSE),"")</f>
        <v/>
      </c>
      <c r="M81" s="27" t="str">
        <f>IFERROR(VLOOKUP(E81,SGP!AM:AU,6,FALSE),"")</f>
        <v/>
      </c>
      <c r="N81" s="26" t="str">
        <f>IFERROR(VLOOKUP(E81,'Road Races'!AE:AO,11,FALSE),"")</f>
        <v/>
      </c>
      <c r="O81" s="27" t="str">
        <f>IFERROR(VLOOKUP(E81,'Relays - track &amp; field'!C:F,4,FALSE),"")</f>
        <v/>
      </c>
      <c r="P81" s="26" t="str">
        <f>IFERROR(VLOOKUP(E81,'Relays - track &amp; field'!J:T,11,FALSE),"")</f>
        <v/>
      </c>
      <c r="Q81" s="26" t="str">
        <f>IFERROR(VLOOKUP(E81,'Road Races'!AS:BC,11,FALSE),"")</f>
        <v/>
      </c>
      <c r="R81" s="26" t="str">
        <f>IFERROR(VLOOKUP(E81,'Road Races'!BG:BQ,11,FALSE),"")</f>
        <v/>
      </c>
      <c r="S81" s="26" t="str">
        <f>IFERROR(VLOOKUP(E81,SGP!U:Z,6,FALSE),"")</f>
        <v/>
      </c>
      <c r="T81" s="26" t="str">
        <f>IFERROR(VLOOKUP(E81,'Relays - track &amp; field'!X:AB,4,FALSE),"")</f>
        <v/>
      </c>
      <c r="U81" s="26" t="str">
        <f>IFERROR(VLOOKUP(E81,'Road Races'!BU:CE,11,FALSE),"")</f>
        <v/>
      </c>
      <c r="V81" s="27" t="str">
        <f>IFERROR(VLOOKUP(E81,'Relays - track &amp; field'!AE:AO,11,FALSE),"")</f>
        <v/>
      </c>
      <c r="W81" s="26">
        <f>IFERROR(VLOOKUP(E81,SGP!C:H,6,FALSE),"")</f>
        <v>29</v>
      </c>
      <c r="X81" s="26" t="str">
        <f>IFERROR(VLOOKUP(E81,'Road Races'!CI:CS,11,FALSE),"")</f>
        <v/>
      </c>
      <c r="Y81" s="26" t="str">
        <f>IFERROR(VLOOKUP(E81,'Relays - track &amp; field'!AS:BC,11,FALSE),"")</f>
        <v/>
      </c>
      <c r="Z81" s="27" t="str">
        <f>IFERROR(VLOOKUP(E81,'Road Races'!CW:DG,11,FALSE),"")</f>
        <v/>
      </c>
      <c r="AA81" s="27" t="str">
        <f>IFERROR(VLOOKUP(Table!E107,'Club Champs'!D:H,4,FALSE),"")</f>
        <v/>
      </c>
      <c r="AB81" s="26" t="str">
        <f>IFERROR(VLOOKUP(E81,'Relays - track &amp; field'!AS:BC,11,FALSE),"")</f>
        <v/>
      </c>
      <c r="AC81" s="26" t="str">
        <f>IFERROR(VLOOKUP(E81,SGP!BE:BJ,6,FALSE),"")</f>
        <v/>
      </c>
      <c r="AD81" s="26" t="str">
        <f>IFERROR(VLOOKUP(E81,'Road Races'!DK:DU,11,FALSE),"")</f>
        <v/>
      </c>
      <c r="AE81" s="26" t="str">
        <f>IFERROR(VLOOKUP(E81,Marathon!C:M,11,FALSE),"")</f>
        <v/>
      </c>
      <c r="AF81" s="26"/>
      <c r="AG81" s="26"/>
      <c r="AH81" s="26"/>
      <c r="AI81" s="26"/>
      <c r="AJ81" s="25"/>
      <c r="AK81" s="25" t="str">
        <f t="shared" si="54"/>
        <v/>
      </c>
      <c r="AL81" s="25" t="str">
        <f t="shared" si="55"/>
        <v/>
      </c>
      <c r="AM81" s="25">
        <f t="shared" si="56"/>
        <v>29</v>
      </c>
      <c r="AN81" s="25" t="str">
        <f t="shared" si="57"/>
        <v/>
      </c>
      <c r="AO81" s="25">
        <f t="shared" si="49"/>
        <v>29</v>
      </c>
      <c r="AP81" s="25" t="str">
        <f t="shared" si="50"/>
        <v/>
      </c>
      <c r="AQ81" s="25" t="str">
        <f t="shared" si="51"/>
        <v/>
      </c>
      <c r="AR81" s="25" t="str">
        <f t="shared" si="58"/>
        <v/>
      </c>
      <c r="AS81" s="25" t="str">
        <f t="shared" si="59"/>
        <v/>
      </c>
      <c r="AT81" s="25" t="str">
        <f t="shared" si="60"/>
        <v/>
      </c>
      <c r="AU81" s="25" t="str">
        <f t="shared" si="61"/>
        <v/>
      </c>
      <c r="AV81" s="25" t="str">
        <f t="shared" si="62"/>
        <v/>
      </c>
      <c r="AW81" s="25" t="str">
        <f t="shared" si="63"/>
        <v/>
      </c>
      <c r="AX81" s="25" t="str">
        <f t="shared" si="64"/>
        <v/>
      </c>
      <c r="AY81" s="25" t="str">
        <f t="shared" si="65"/>
        <v/>
      </c>
      <c r="AZ81" s="25" t="str">
        <f t="shared" si="66"/>
        <v/>
      </c>
      <c r="BA81" s="25" t="str">
        <f t="shared" si="52"/>
        <v/>
      </c>
      <c r="BB81" s="25" t="str">
        <f t="shared" si="67"/>
        <v/>
      </c>
      <c r="BC81" s="25" t="str">
        <f t="shared" si="68"/>
        <v/>
      </c>
      <c r="BD81" s="25"/>
      <c r="BE81" s="25"/>
      <c r="BF81" s="25"/>
      <c r="BG81" s="25"/>
      <c r="BH81" s="25" t="str">
        <f t="shared" si="69"/>
        <v/>
      </c>
      <c r="BI81" s="25" t="str">
        <f t="shared" si="70"/>
        <v/>
      </c>
      <c r="BJ81" s="25" t="str">
        <f t="shared" si="71"/>
        <v/>
      </c>
      <c r="BK81" s="25" t="str">
        <f t="shared" si="72"/>
        <v/>
      </c>
      <c r="BL81" s="25" t="str">
        <f t="shared" si="73"/>
        <v/>
      </c>
      <c r="BM81" s="25" t="str">
        <f t="shared" si="74"/>
        <v/>
      </c>
      <c r="BN81" s="25"/>
      <c r="BO81" s="25" t="str">
        <f t="shared" si="53"/>
        <v/>
      </c>
      <c r="BP81" s="4"/>
    </row>
    <row r="82" spans="1:68" x14ac:dyDescent="0.25">
      <c r="A82" s="3"/>
      <c r="B82" s="25">
        <v>66</v>
      </c>
      <c r="C82" s="25">
        <f t="shared" si="43"/>
        <v>-10</v>
      </c>
      <c r="D82" s="25">
        <v>76</v>
      </c>
      <c r="E82" s="51" t="s">
        <v>274</v>
      </c>
      <c r="F82" s="108">
        <f t="shared" si="44"/>
        <v>28</v>
      </c>
      <c r="G82" s="107" t="str">
        <f t="shared" si="45"/>
        <v/>
      </c>
      <c r="H82" s="25">
        <f t="shared" si="46"/>
        <v>25</v>
      </c>
      <c r="I82" s="25" t="str">
        <f t="shared" si="47"/>
        <v/>
      </c>
      <c r="J82" s="110">
        <f t="shared" si="48"/>
        <v>3</v>
      </c>
      <c r="K82" s="109">
        <f>IFERROR(VLOOKUP(E82,'Road Races'!C:M,11,FALSE),"")</f>
        <v>10</v>
      </c>
      <c r="L82" s="27">
        <f>IFERROR(VLOOKUP(E82,'Road Races'!Q:AA,11,FALSE),"")</f>
        <v>10</v>
      </c>
      <c r="M82" s="27" t="str">
        <f>IFERROR(VLOOKUP(E82,SGP!AM:AU,6,FALSE),"")</f>
        <v/>
      </c>
      <c r="N82" s="26">
        <f>IFERROR(VLOOKUP(E82,'Road Races'!AE:AO,11,FALSE),"")</f>
        <v>5</v>
      </c>
      <c r="O82" s="27" t="str">
        <f>IFERROR(VLOOKUP(E82,'Relays - track &amp; field'!C:F,4,FALSE),"")</f>
        <v/>
      </c>
      <c r="P82" s="26" t="str">
        <f>IFERROR(VLOOKUP(E82,'Relays - track &amp; field'!J:T,11,FALSE),"")</f>
        <v/>
      </c>
      <c r="Q82" s="26" t="str">
        <f>IFERROR(VLOOKUP(E82,'Road Races'!AS:BC,11,FALSE),"")</f>
        <v/>
      </c>
      <c r="R82" s="26" t="str">
        <f>IFERROR(VLOOKUP(E82,'Road Races'!BG:BQ,11,FALSE),"")</f>
        <v/>
      </c>
      <c r="S82" s="26" t="str">
        <f>IFERROR(VLOOKUP(E82,SGP!U:Z,6,FALSE),"")</f>
        <v/>
      </c>
      <c r="T82" s="26" t="str">
        <f>IFERROR(VLOOKUP(E82,'Relays - track &amp; field'!X:AB,4,FALSE),"")</f>
        <v/>
      </c>
      <c r="U82" s="26" t="str">
        <f>IFERROR(VLOOKUP(E82,'Road Races'!BU:CE,11,FALSE),"")</f>
        <v/>
      </c>
      <c r="V82" s="27" t="str">
        <f>IFERROR(VLOOKUP(E82,'Relays - track &amp; field'!AE:AO,11,FALSE),"")</f>
        <v/>
      </c>
      <c r="W82" s="26" t="str">
        <f>IFERROR(VLOOKUP(E82,SGP!C:H,6,FALSE),"")</f>
        <v/>
      </c>
      <c r="X82" s="26" t="str">
        <f>IFERROR(VLOOKUP(E82,'Road Races'!CI:CS,11,FALSE),"")</f>
        <v/>
      </c>
      <c r="Y82" s="26" t="str">
        <f>IFERROR(VLOOKUP(E82,'Relays - track &amp; field'!AS:BC,11,FALSE),"")</f>
        <v/>
      </c>
      <c r="Z82" s="27" t="str">
        <f>IFERROR(VLOOKUP(E82,'Road Races'!CW:DG,11,FALSE),"")</f>
        <v/>
      </c>
      <c r="AA82" s="27" t="str">
        <f>IFERROR(VLOOKUP(Table!E58,'Club Champs'!D:H,4,FALSE),"")</f>
        <v/>
      </c>
      <c r="AB82" s="26" t="str">
        <f>IFERROR(VLOOKUP(E82,'Relays - track &amp; field'!AS:BC,11,FALSE),"")</f>
        <v/>
      </c>
      <c r="AC82" s="26" t="str">
        <f>IFERROR(VLOOKUP(E82,SGP!BE:BJ,6,FALSE),"")</f>
        <v/>
      </c>
      <c r="AD82" s="26" t="str">
        <f>IFERROR(VLOOKUP(E82,'Road Races'!DK:DU,11,FALSE),"")</f>
        <v/>
      </c>
      <c r="AE82" s="26" t="str">
        <f>IFERROR(VLOOKUP(E82,Marathon!C:M,11,FALSE),"")</f>
        <v/>
      </c>
      <c r="AF82" s="26"/>
      <c r="AG82" s="26"/>
      <c r="AH82" s="26"/>
      <c r="AI82" s="26"/>
      <c r="AJ82" s="25"/>
      <c r="AK82" s="25" t="str">
        <f t="shared" si="54"/>
        <v/>
      </c>
      <c r="AL82" s="25" t="str">
        <f t="shared" si="55"/>
        <v/>
      </c>
      <c r="AM82" s="25" t="str">
        <f t="shared" si="56"/>
        <v/>
      </c>
      <c r="AN82" s="25" t="str">
        <f t="shared" si="57"/>
        <v/>
      </c>
      <c r="AO82" s="25" t="str">
        <f t="shared" si="49"/>
        <v/>
      </c>
      <c r="AP82" s="25" t="str">
        <f t="shared" si="50"/>
        <v/>
      </c>
      <c r="AQ82" s="25">
        <f t="shared" si="51"/>
        <v>10</v>
      </c>
      <c r="AR82" s="25">
        <f t="shared" si="58"/>
        <v>10</v>
      </c>
      <c r="AS82" s="25">
        <f t="shared" si="59"/>
        <v>5</v>
      </c>
      <c r="AT82" s="25" t="str">
        <f t="shared" si="60"/>
        <v/>
      </c>
      <c r="AU82" s="25" t="str">
        <f t="shared" si="61"/>
        <v/>
      </c>
      <c r="AV82" s="25" t="str">
        <f t="shared" si="62"/>
        <v/>
      </c>
      <c r="AW82" s="25" t="str">
        <f t="shared" si="63"/>
        <v/>
      </c>
      <c r="AX82" s="25" t="str">
        <f t="shared" si="64"/>
        <v/>
      </c>
      <c r="AY82" s="25" t="str">
        <f t="shared" si="65"/>
        <v/>
      </c>
      <c r="AZ82" s="25" t="str">
        <f t="shared" si="66"/>
        <v/>
      </c>
      <c r="BA82" s="25">
        <f t="shared" si="52"/>
        <v>10</v>
      </c>
      <c r="BB82" s="25">
        <f t="shared" si="67"/>
        <v>10</v>
      </c>
      <c r="BC82" s="25">
        <f t="shared" si="68"/>
        <v>5</v>
      </c>
      <c r="BD82" s="25"/>
      <c r="BE82" s="25"/>
      <c r="BF82" s="25"/>
      <c r="BG82" s="25"/>
      <c r="BH82" s="25" t="str">
        <f t="shared" si="69"/>
        <v/>
      </c>
      <c r="BI82" s="25" t="str">
        <f t="shared" si="70"/>
        <v/>
      </c>
      <c r="BJ82" s="25" t="str">
        <f t="shared" si="71"/>
        <v/>
      </c>
      <c r="BK82" s="25" t="str">
        <f t="shared" si="72"/>
        <v/>
      </c>
      <c r="BL82" s="25" t="str">
        <f t="shared" si="73"/>
        <v/>
      </c>
      <c r="BM82" s="25" t="str">
        <f t="shared" si="74"/>
        <v/>
      </c>
      <c r="BN82" s="25"/>
      <c r="BO82" s="25" t="str">
        <f t="shared" si="53"/>
        <v/>
      </c>
      <c r="BP82" s="4"/>
    </row>
    <row r="83" spans="1:68" x14ac:dyDescent="0.25">
      <c r="A83" s="3"/>
      <c r="B83" s="25">
        <v>67</v>
      </c>
      <c r="C83" s="25">
        <f t="shared" si="43"/>
        <v>-10</v>
      </c>
      <c r="D83" s="25">
        <v>77</v>
      </c>
      <c r="E83" s="51" t="s">
        <v>80</v>
      </c>
      <c r="F83" s="108">
        <f t="shared" si="44"/>
        <v>28</v>
      </c>
      <c r="G83" s="107" t="str">
        <f t="shared" si="45"/>
        <v/>
      </c>
      <c r="H83" s="25">
        <f t="shared" si="46"/>
        <v>21</v>
      </c>
      <c r="I83" s="25">
        <f t="shared" si="47"/>
        <v>4</v>
      </c>
      <c r="J83" s="110">
        <f t="shared" si="48"/>
        <v>3</v>
      </c>
      <c r="K83" s="109">
        <f>IFERROR(VLOOKUP(E83,'Road Races'!C:M,11,FALSE),"")</f>
        <v>21</v>
      </c>
      <c r="L83" s="27" t="str">
        <f>IFERROR(VLOOKUP(E83,'Road Races'!Q:AA,11,FALSE),"")</f>
        <v/>
      </c>
      <c r="M83" s="27" t="str">
        <f>IFERROR(VLOOKUP(E83,SGP!AM:AU,6,FALSE),"")</f>
        <v/>
      </c>
      <c r="N83" s="26" t="str">
        <f>IFERROR(VLOOKUP(E83,'Road Races'!AE:AO,11,FALSE),"")</f>
        <v/>
      </c>
      <c r="O83" s="27" t="str">
        <f>IFERROR(VLOOKUP(E83,'Relays - track &amp; field'!C:F,4,FALSE),"")</f>
        <v/>
      </c>
      <c r="P83" s="26">
        <f>IFERROR(VLOOKUP(E83,'Relays - track &amp; field'!J:T,11,FALSE),"")</f>
        <v>3</v>
      </c>
      <c r="Q83" s="26" t="str">
        <f>IFERROR(VLOOKUP(E83,'Road Races'!AS:BC,11,FALSE),"")</f>
        <v/>
      </c>
      <c r="R83" s="26" t="str">
        <f>IFERROR(VLOOKUP(E83,'Road Races'!BG:BQ,11,FALSE),"")</f>
        <v/>
      </c>
      <c r="S83" s="26" t="str">
        <f>IFERROR(VLOOKUP(E83,SGP!U:Z,6,FALSE),"")</f>
        <v/>
      </c>
      <c r="T83" s="26" t="str">
        <f>IFERROR(VLOOKUP(E83,'Relays - track &amp; field'!X:AB,4,FALSE),"")</f>
        <v/>
      </c>
      <c r="U83" s="26" t="str">
        <f>IFERROR(VLOOKUP(E83,'Road Races'!BU:CE,11,FALSE),"")</f>
        <v/>
      </c>
      <c r="V83" s="27">
        <f>IFERROR(VLOOKUP(E83,'Relays - track &amp; field'!AE:AO,11,FALSE),"")</f>
        <v>4</v>
      </c>
      <c r="W83" s="26" t="str">
        <f>IFERROR(VLOOKUP(E83,SGP!C:H,6,FALSE),"")</f>
        <v/>
      </c>
      <c r="X83" s="26" t="str">
        <f>IFERROR(VLOOKUP(E83,'Road Races'!CI:CS,11,FALSE),"")</f>
        <v/>
      </c>
      <c r="Y83" s="26" t="str">
        <f>IFERROR(VLOOKUP(E83,'Relays - track &amp; field'!AS:BC,11,FALSE),"")</f>
        <v/>
      </c>
      <c r="Z83" s="27" t="str">
        <f>IFERROR(VLOOKUP(E83,'Road Races'!CW:DG,11,FALSE),"")</f>
        <v/>
      </c>
      <c r="AA83" s="27" t="str">
        <f>IFERROR(VLOOKUP(Table!E62,'Club Champs'!D:H,4,FALSE),"")</f>
        <v/>
      </c>
      <c r="AB83" s="26" t="str">
        <f>IFERROR(VLOOKUP(E83,'Relays - track &amp; field'!AS:BC,11,FALSE),"")</f>
        <v/>
      </c>
      <c r="AC83" s="26" t="str">
        <f>IFERROR(VLOOKUP(E83,SGP!BE:BJ,6,FALSE),"")</f>
        <v/>
      </c>
      <c r="AD83" s="26" t="str">
        <f>IFERROR(VLOOKUP(E83,'Road Races'!DK:DU,11,FALSE),"")</f>
        <v/>
      </c>
      <c r="AE83" s="26" t="str">
        <f>IFERROR(VLOOKUP(E83,Marathon!C:M,11,FALSE),"")</f>
        <v/>
      </c>
      <c r="AF83" s="26"/>
      <c r="AG83" s="26"/>
      <c r="AH83" s="26"/>
      <c r="AI83" s="26"/>
      <c r="AJ83" s="25"/>
      <c r="AK83" s="25" t="str">
        <f t="shared" si="54"/>
        <v/>
      </c>
      <c r="AL83" s="25" t="str">
        <f t="shared" si="55"/>
        <v/>
      </c>
      <c r="AM83" s="25" t="str">
        <f t="shared" si="56"/>
        <v/>
      </c>
      <c r="AN83" s="25" t="str">
        <f t="shared" si="57"/>
        <v/>
      </c>
      <c r="AO83" s="25" t="str">
        <f t="shared" si="49"/>
        <v/>
      </c>
      <c r="AP83" s="25" t="str">
        <f t="shared" si="50"/>
        <v/>
      </c>
      <c r="AQ83" s="25">
        <f t="shared" si="51"/>
        <v>21</v>
      </c>
      <c r="AR83" s="25" t="str">
        <f t="shared" si="58"/>
        <v/>
      </c>
      <c r="AS83" s="25" t="str">
        <f t="shared" si="59"/>
        <v/>
      </c>
      <c r="AT83" s="25" t="str">
        <f t="shared" si="60"/>
        <v/>
      </c>
      <c r="AU83" s="25" t="str">
        <f t="shared" si="61"/>
        <v/>
      </c>
      <c r="AV83" s="25" t="str">
        <f t="shared" si="62"/>
        <v/>
      </c>
      <c r="AW83" s="25" t="str">
        <f t="shared" si="63"/>
        <v/>
      </c>
      <c r="AX83" s="25" t="str">
        <f t="shared" si="64"/>
        <v/>
      </c>
      <c r="AY83" s="25" t="str">
        <f t="shared" si="65"/>
        <v/>
      </c>
      <c r="AZ83" s="25" t="str">
        <f t="shared" si="66"/>
        <v/>
      </c>
      <c r="BA83" s="25">
        <f t="shared" si="52"/>
        <v>21</v>
      </c>
      <c r="BB83" s="25" t="str">
        <f t="shared" si="67"/>
        <v/>
      </c>
      <c r="BC83" s="25" t="str">
        <f t="shared" si="68"/>
        <v/>
      </c>
      <c r="BD83" s="25"/>
      <c r="BE83" s="25"/>
      <c r="BF83" s="25"/>
      <c r="BG83" s="25"/>
      <c r="BH83" s="25" t="str">
        <f t="shared" si="69"/>
        <v/>
      </c>
      <c r="BI83" s="25">
        <f t="shared" si="70"/>
        <v>3</v>
      </c>
      <c r="BJ83" s="25" t="str">
        <f t="shared" si="71"/>
        <v/>
      </c>
      <c r="BK83" s="25">
        <f t="shared" si="72"/>
        <v>4</v>
      </c>
      <c r="BL83" s="25" t="str">
        <f t="shared" si="73"/>
        <v/>
      </c>
      <c r="BM83" s="25" t="str">
        <f t="shared" si="74"/>
        <v/>
      </c>
      <c r="BN83" s="25"/>
      <c r="BO83" s="25">
        <f t="shared" si="53"/>
        <v>4</v>
      </c>
      <c r="BP83" s="4"/>
    </row>
    <row r="84" spans="1:68" x14ac:dyDescent="0.25">
      <c r="A84" s="3"/>
      <c r="B84" s="25">
        <v>102</v>
      </c>
      <c r="C84" s="25">
        <f t="shared" si="43"/>
        <v>24</v>
      </c>
      <c r="D84" s="25">
        <v>78</v>
      </c>
      <c r="E84" s="51" t="s">
        <v>91</v>
      </c>
      <c r="F84" s="108">
        <f t="shared" si="44"/>
        <v>28</v>
      </c>
      <c r="G84" s="107">
        <f t="shared" si="45"/>
        <v>27</v>
      </c>
      <c r="H84" s="25" t="str">
        <f t="shared" si="46"/>
        <v/>
      </c>
      <c r="I84" s="25" t="str">
        <f t="shared" si="47"/>
        <v/>
      </c>
      <c r="J84" s="110">
        <f t="shared" si="48"/>
        <v>1</v>
      </c>
      <c r="K84" s="109" t="str">
        <f>IFERROR(VLOOKUP(E84,'Road Races'!C:M,11,FALSE),"")</f>
        <v/>
      </c>
      <c r="L84" s="27" t="str">
        <f>IFERROR(VLOOKUP(E84,'Road Races'!Q:AA,11,FALSE),"")</f>
        <v/>
      </c>
      <c r="M84" s="27" t="str">
        <f>IFERROR(VLOOKUP(E84,SGP!AM:AU,6,FALSE),"")</f>
        <v/>
      </c>
      <c r="N84" s="26" t="str">
        <f>IFERROR(VLOOKUP(E84,'Road Races'!AE:AO,11,FALSE),"")</f>
        <v/>
      </c>
      <c r="O84" s="27" t="str">
        <f>IFERROR(VLOOKUP(E84,'Relays - track &amp; field'!C:F,4,FALSE),"")</f>
        <v/>
      </c>
      <c r="P84" s="26" t="str">
        <f>IFERROR(VLOOKUP(E84,'Relays - track &amp; field'!J:T,11,FALSE),"")</f>
        <v/>
      </c>
      <c r="Q84" s="26" t="str">
        <f>IFERROR(VLOOKUP(E84,'Road Races'!AS:BC,11,FALSE),"")</f>
        <v/>
      </c>
      <c r="R84" s="26" t="str">
        <f>IFERROR(VLOOKUP(E84,'Road Races'!BG:BQ,11,FALSE),"")</f>
        <v/>
      </c>
      <c r="S84" s="26" t="str">
        <f>IFERROR(VLOOKUP(E84,SGP!U:Z,6,FALSE),"")</f>
        <v/>
      </c>
      <c r="T84" s="26" t="str">
        <f>IFERROR(VLOOKUP(E84,'Relays - track &amp; field'!X:AB,4,FALSE),"")</f>
        <v/>
      </c>
      <c r="U84" s="26" t="str">
        <f>IFERROR(VLOOKUP(E84,'Road Races'!BU:CE,11,FALSE),"")</f>
        <v/>
      </c>
      <c r="V84" s="27" t="str">
        <f>IFERROR(VLOOKUP(E84,'Relays - track &amp; field'!AE:AO,11,FALSE),"")</f>
        <v/>
      </c>
      <c r="W84" s="26">
        <f>IFERROR(VLOOKUP(E84,SGP!C:H,6,FALSE),"")</f>
        <v>27</v>
      </c>
      <c r="X84" s="26" t="str">
        <f>IFERROR(VLOOKUP(E84,'Road Races'!CI:CS,11,FALSE),"")</f>
        <v/>
      </c>
      <c r="Y84" s="26" t="str">
        <f>IFERROR(VLOOKUP(E84,'Relays - track &amp; field'!AS:BC,11,FALSE),"")</f>
        <v/>
      </c>
      <c r="Z84" s="27" t="str">
        <f>IFERROR(VLOOKUP(E84,'Road Races'!CW:DG,11,FALSE),"")</f>
        <v/>
      </c>
      <c r="AA84" s="27" t="str">
        <f>IFERROR(VLOOKUP(Table!E108,'Club Champs'!D:H,4,FALSE),"")</f>
        <v/>
      </c>
      <c r="AB84" s="26" t="str">
        <f>IFERROR(VLOOKUP(E84,'Relays - track &amp; field'!AS:BC,11,FALSE),"")</f>
        <v/>
      </c>
      <c r="AC84" s="26" t="str">
        <f>IFERROR(VLOOKUP(E84,SGP!BE:BJ,6,FALSE),"")</f>
        <v/>
      </c>
      <c r="AD84" s="26" t="str">
        <f>IFERROR(VLOOKUP(E84,'Road Races'!DK:DU,11,FALSE),"")</f>
        <v/>
      </c>
      <c r="AE84" s="26" t="str">
        <f>IFERROR(VLOOKUP(E84,Marathon!C:M,11,FALSE),"")</f>
        <v/>
      </c>
      <c r="AF84" s="26"/>
      <c r="AG84" s="26"/>
      <c r="AH84" s="26"/>
      <c r="AI84" s="26"/>
      <c r="AJ84" s="25"/>
      <c r="AK84" s="25" t="str">
        <f t="shared" si="54"/>
        <v/>
      </c>
      <c r="AL84" s="25" t="str">
        <f t="shared" si="55"/>
        <v/>
      </c>
      <c r="AM84" s="25">
        <f t="shared" si="56"/>
        <v>27</v>
      </c>
      <c r="AN84" s="25" t="str">
        <f t="shared" si="57"/>
        <v/>
      </c>
      <c r="AO84" s="25">
        <f t="shared" ref="AO84:AO102" si="75">IF(COUNT(AK84:AN84)&gt;=1,(LARGE(AK84:AN84,1)),"")</f>
        <v>27</v>
      </c>
      <c r="AP84" s="25" t="str">
        <f t="shared" ref="AP84:AP102" si="76">IF(COUNT(AK84:AN84)&gt;=2,(LARGE(AK84:AN84,2)),"")</f>
        <v/>
      </c>
      <c r="AQ84" s="25" t="str">
        <f t="shared" ref="AQ84:AQ102" si="77">IF(K84="","",K84)</f>
        <v/>
      </c>
      <c r="AR84" s="25" t="str">
        <f t="shared" si="58"/>
        <v/>
      </c>
      <c r="AS84" s="25" t="str">
        <f t="shared" si="59"/>
        <v/>
      </c>
      <c r="AT84" s="25" t="str">
        <f t="shared" si="60"/>
        <v/>
      </c>
      <c r="AU84" s="25" t="str">
        <f t="shared" si="61"/>
        <v/>
      </c>
      <c r="AV84" s="25" t="str">
        <f t="shared" si="62"/>
        <v/>
      </c>
      <c r="AW84" s="25" t="str">
        <f t="shared" si="63"/>
        <v/>
      </c>
      <c r="AX84" s="25" t="str">
        <f t="shared" si="64"/>
        <v/>
      </c>
      <c r="AY84" s="25" t="str">
        <f t="shared" si="65"/>
        <v/>
      </c>
      <c r="AZ84" s="25" t="str">
        <f t="shared" si="66"/>
        <v/>
      </c>
      <c r="BA84" s="25" t="str">
        <f t="shared" ref="BA84:BA102" si="78">IF(COUNT(AQ84:AZ84)&gt;=1,(LARGE(AQ84:AZ84,1)),"")</f>
        <v/>
      </c>
      <c r="BB84" s="25" t="str">
        <f t="shared" si="67"/>
        <v/>
      </c>
      <c r="BC84" s="25" t="str">
        <f t="shared" si="68"/>
        <v/>
      </c>
      <c r="BD84" s="25"/>
      <c r="BE84" s="25"/>
      <c r="BF84" s="25"/>
      <c r="BG84" s="25"/>
      <c r="BH84" s="25" t="str">
        <f t="shared" si="69"/>
        <v/>
      </c>
      <c r="BI84" s="25" t="str">
        <f t="shared" si="70"/>
        <v/>
      </c>
      <c r="BJ84" s="25" t="str">
        <f t="shared" si="71"/>
        <v/>
      </c>
      <c r="BK84" s="25" t="str">
        <f t="shared" si="72"/>
        <v/>
      </c>
      <c r="BL84" s="25" t="str">
        <f t="shared" si="73"/>
        <v/>
      </c>
      <c r="BM84" s="25" t="str">
        <f t="shared" si="74"/>
        <v/>
      </c>
      <c r="BN84" s="25"/>
      <c r="BO84" s="25" t="str">
        <f t="shared" ref="BO84:BO102" si="79">IF(COUNT(BH84:BN84)&gt;=1,(LARGE(BH84:BN84,1)),"")</f>
        <v/>
      </c>
      <c r="BP84" s="4"/>
    </row>
    <row r="85" spans="1:68" x14ac:dyDescent="0.25">
      <c r="A85" s="3"/>
      <c r="B85" s="25">
        <v>103</v>
      </c>
      <c r="C85" s="25">
        <f t="shared" si="43"/>
        <v>24</v>
      </c>
      <c r="D85" s="25">
        <v>79</v>
      </c>
      <c r="E85" s="51" t="s">
        <v>30</v>
      </c>
      <c r="F85" s="108">
        <f t="shared" si="44"/>
        <v>26</v>
      </c>
      <c r="G85" s="107">
        <f t="shared" si="45"/>
        <v>25</v>
      </c>
      <c r="H85" s="25" t="str">
        <f t="shared" si="46"/>
        <v/>
      </c>
      <c r="I85" s="25" t="str">
        <f t="shared" si="47"/>
        <v/>
      </c>
      <c r="J85" s="110">
        <f t="shared" si="48"/>
        <v>1</v>
      </c>
      <c r="K85" s="109" t="str">
        <f>IFERROR(VLOOKUP(E85,'Road Races'!C:M,11,FALSE),"")</f>
        <v/>
      </c>
      <c r="L85" s="27" t="str">
        <f>IFERROR(VLOOKUP(E85,'Road Races'!Q:AA,11,FALSE),"")</f>
        <v/>
      </c>
      <c r="M85" s="27" t="str">
        <f>IFERROR(VLOOKUP(E85,SGP!AM:AU,6,FALSE),"")</f>
        <v/>
      </c>
      <c r="N85" s="26" t="str">
        <f>IFERROR(VLOOKUP(E85,'Road Races'!AE:AO,11,FALSE),"")</f>
        <v/>
      </c>
      <c r="O85" s="27" t="str">
        <f>IFERROR(VLOOKUP(E85,'Relays - track &amp; field'!C:F,4,FALSE),"")</f>
        <v/>
      </c>
      <c r="P85" s="26" t="str">
        <f>IFERROR(VLOOKUP(E85,'Relays - track &amp; field'!J:T,11,FALSE),"")</f>
        <v/>
      </c>
      <c r="Q85" s="26" t="str">
        <f>IFERROR(VLOOKUP(E85,'Road Races'!AS:BC,11,FALSE),"")</f>
        <v/>
      </c>
      <c r="R85" s="26" t="str">
        <f>IFERROR(VLOOKUP(E85,'Road Races'!BG:BQ,11,FALSE),"")</f>
        <v/>
      </c>
      <c r="S85" s="26" t="str">
        <f>IFERROR(VLOOKUP(E85,SGP!U:Z,6,FALSE),"")</f>
        <v/>
      </c>
      <c r="T85" s="26" t="str">
        <f>IFERROR(VLOOKUP(E85,'Relays - track &amp; field'!X:AB,4,FALSE),"")</f>
        <v/>
      </c>
      <c r="U85" s="26" t="str">
        <f>IFERROR(VLOOKUP(E85,'Road Races'!BU:CE,11,FALSE),"")</f>
        <v/>
      </c>
      <c r="V85" s="27" t="str">
        <f>IFERROR(VLOOKUP(E85,'Relays - track &amp; field'!AE:AO,11,FALSE),"")</f>
        <v/>
      </c>
      <c r="W85" s="26">
        <f>IFERROR(VLOOKUP(E85,SGP!C:H,6,FALSE),"")</f>
        <v>25</v>
      </c>
      <c r="X85" s="26" t="str">
        <f>IFERROR(VLOOKUP(E85,'Road Races'!CI:CS,11,FALSE),"")</f>
        <v/>
      </c>
      <c r="Y85" s="26" t="str">
        <f>IFERROR(VLOOKUP(E85,'Relays - track &amp; field'!AS:BC,11,FALSE),"")</f>
        <v/>
      </c>
      <c r="Z85" s="27" t="str">
        <f>IFERROR(VLOOKUP(E85,'Road Races'!CW:DG,11,FALSE),"")</f>
        <v/>
      </c>
      <c r="AA85" s="27" t="str">
        <f>IFERROR(VLOOKUP(Table!E109,'Club Champs'!D:H,4,FALSE),"")</f>
        <v/>
      </c>
      <c r="AB85" s="26" t="str">
        <f>IFERROR(VLOOKUP(E85,'Relays - track &amp; field'!AS:BC,11,FALSE),"")</f>
        <v/>
      </c>
      <c r="AC85" s="26" t="str">
        <f>IFERROR(VLOOKUP(E85,SGP!BE:BJ,6,FALSE),"")</f>
        <v/>
      </c>
      <c r="AD85" s="26" t="str">
        <f>IFERROR(VLOOKUP(E85,'Road Races'!DK:DU,11,FALSE),"")</f>
        <v/>
      </c>
      <c r="AE85" s="26" t="str">
        <f>IFERROR(VLOOKUP(E85,Marathon!C:M,11,FALSE),"")</f>
        <v/>
      </c>
      <c r="AF85" s="26"/>
      <c r="AG85" s="26"/>
      <c r="AH85" s="26"/>
      <c r="AI85" s="26"/>
      <c r="AJ85" s="25"/>
      <c r="AK85" s="25" t="str">
        <f t="shared" si="54"/>
        <v/>
      </c>
      <c r="AL85" s="25" t="str">
        <f t="shared" si="55"/>
        <v/>
      </c>
      <c r="AM85" s="25">
        <f t="shared" si="56"/>
        <v>25</v>
      </c>
      <c r="AN85" s="25" t="str">
        <f t="shared" si="57"/>
        <v/>
      </c>
      <c r="AO85" s="25">
        <f t="shared" si="75"/>
        <v>25</v>
      </c>
      <c r="AP85" s="25" t="str">
        <f t="shared" si="76"/>
        <v/>
      </c>
      <c r="AQ85" s="25" t="str">
        <f t="shared" si="77"/>
        <v/>
      </c>
      <c r="AR85" s="25" t="str">
        <f t="shared" si="58"/>
        <v/>
      </c>
      <c r="AS85" s="25" t="str">
        <f t="shared" si="59"/>
        <v/>
      </c>
      <c r="AT85" s="25" t="str">
        <f t="shared" si="60"/>
        <v/>
      </c>
      <c r="AU85" s="25" t="str">
        <f t="shared" si="61"/>
        <v/>
      </c>
      <c r="AV85" s="25" t="str">
        <f t="shared" si="62"/>
        <v/>
      </c>
      <c r="AW85" s="25" t="str">
        <f t="shared" si="63"/>
        <v/>
      </c>
      <c r="AX85" s="25" t="str">
        <f t="shared" si="64"/>
        <v/>
      </c>
      <c r="AY85" s="25" t="str">
        <f t="shared" si="65"/>
        <v/>
      </c>
      <c r="AZ85" s="25" t="str">
        <f t="shared" si="66"/>
        <v/>
      </c>
      <c r="BA85" s="25" t="str">
        <f t="shared" si="78"/>
        <v/>
      </c>
      <c r="BB85" s="25" t="str">
        <f t="shared" si="67"/>
        <v/>
      </c>
      <c r="BC85" s="25" t="str">
        <f t="shared" si="68"/>
        <v/>
      </c>
      <c r="BD85" s="25"/>
      <c r="BE85" s="25"/>
      <c r="BF85" s="25"/>
      <c r="BG85" s="25"/>
      <c r="BH85" s="25" t="str">
        <f t="shared" si="69"/>
        <v/>
      </c>
      <c r="BI85" s="25" t="str">
        <f t="shared" si="70"/>
        <v/>
      </c>
      <c r="BJ85" s="25" t="str">
        <f t="shared" si="71"/>
        <v/>
      </c>
      <c r="BK85" s="25" t="str">
        <f t="shared" si="72"/>
        <v/>
      </c>
      <c r="BL85" s="25" t="str">
        <f t="shared" si="73"/>
        <v/>
      </c>
      <c r="BM85" s="25" t="str">
        <f t="shared" si="74"/>
        <v/>
      </c>
      <c r="BN85" s="25"/>
      <c r="BO85" s="25" t="str">
        <f t="shared" si="79"/>
        <v/>
      </c>
      <c r="BP85" s="4"/>
    </row>
    <row r="86" spans="1:68" x14ac:dyDescent="0.25">
      <c r="A86" s="3"/>
      <c r="B86" s="25">
        <v>69</v>
      </c>
      <c r="C86" s="25">
        <f t="shared" si="43"/>
        <v>-11</v>
      </c>
      <c r="D86" s="25">
        <v>80</v>
      </c>
      <c r="E86" s="51" t="s">
        <v>281</v>
      </c>
      <c r="F86" s="108">
        <f t="shared" si="44"/>
        <v>25</v>
      </c>
      <c r="G86" s="107" t="str">
        <f t="shared" si="45"/>
        <v/>
      </c>
      <c r="H86" s="25">
        <f t="shared" si="46"/>
        <v>24</v>
      </c>
      <c r="I86" s="25" t="str">
        <f t="shared" si="47"/>
        <v/>
      </c>
      <c r="J86" s="110">
        <f t="shared" si="48"/>
        <v>1</v>
      </c>
      <c r="K86" s="109">
        <f>IFERROR(VLOOKUP(E86,'Road Races'!C:M,11,FALSE),"")</f>
        <v>24</v>
      </c>
      <c r="L86" s="27" t="str">
        <f>IFERROR(VLOOKUP(E86,'Road Races'!Q:AA,11,FALSE),"")</f>
        <v/>
      </c>
      <c r="M86" s="27" t="str">
        <f>IFERROR(VLOOKUP(E86,SGP!AM:AU,6,FALSE),"")</f>
        <v/>
      </c>
      <c r="N86" s="26" t="str">
        <f>IFERROR(VLOOKUP(E86,'Road Races'!AE:AO,11,FALSE),"")</f>
        <v/>
      </c>
      <c r="O86" s="27" t="str">
        <f>IFERROR(VLOOKUP(E86,'Relays - track &amp; field'!C:F,4,FALSE),"")</f>
        <v/>
      </c>
      <c r="P86" s="26" t="str">
        <f>IFERROR(VLOOKUP(E86,'Relays - track &amp; field'!J:T,11,FALSE),"")</f>
        <v/>
      </c>
      <c r="Q86" s="26" t="str">
        <f>IFERROR(VLOOKUP(E86,'Road Races'!AS:BC,11,FALSE),"")</f>
        <v/>
      </c>
      <c r="R86" s="26" t="str">
        <f>IFERROR(VLOOKUP(E86,'Road Races'!BG:BQ,11,FALSE),"")</f>
        <v/>
      </c>
      <c r="S86" s="26" t="str">
        <f>IFERROR(VLOOKUP(E86,SGP!U:Z,6,FALSE),"")</f>
        <v/>
      </c>
      <c r="T86" s="26" t="str">
        <f>IFERROR(VLOOKUP(E86,'Relays - track &amp; field'!X:AB,4,FALSE),"")</f>
        <v/>
      </c>
      <c r="U86" s="26" t="str">
        <f>IFERROR(VLOOKUP(E86,'Road Races'!BU:CE,11,FALSE),"")</f>
        <v/>
      </c>
      <c r="V86" s="27" t="str">
        <f>IFERROR(VLOOKUP(E86,'Relays - track &amp; field'!AE:AO,11,FALSE),"")</f>
        <v/>
      </c>
      <c r="W86" s="26" t="str">
        <f>IFERROR(VLOOKUP(E86,SGP!C:H,6,FALSE),"")</f>
        <v/>
      </c>
      <c r="X86" s="26" t="str">
        <f>IFERROR(VLOOKUP(E86,'Road Races'!CI:CS,11,FALSE),"")</f>
        <v/>
      </c>
      <c r="Y86" s="26" t="str">
        <f>IFERROR(VLOOKUP(E86,'Relays - track &amp; field'!AS:BC,11,FALSE),"")</f>
        <v/>
      </c>
      <c r="Z86" s="27" t="str">
        <f>IFERROR(VLOOKUP(E86,'Road Races'!CW:DG,11,FALSE),"")</f>
        <v/>
      </c>
      <c r="AA86" s="27" t="str">
        <f>IFERROR(VLOOKUP(Table!E55,'Club Champs'!D:H,4,FALSE),"")</f>
        <v/>
      </c>
      <c r="AB86" s="26" t="str">
        <f>IFERROR(VLOOKUP(E86,'Relays - track &amp; field'!AS:BC,11,FALSE),"")</f>
        <v/>
      </c>
      <c r="AC86" s="26" t="str">
        <f>IFERROR(VLOOKUP(E86,SGP!BE:BJ,6,FALSE),"")</f>
        <v/>
      </c>
      <c r="AD86" s="26" t="str">
        <f>IFERROR(VLOOKUP(E86,'Road Races'!DK:DU,11,FALSE),"")</f>
        <v/>
      </c>
      <c r="AE86" s="26" t="str">
        <f>IFERROR(VLOOKUP(E86,Marathon!C:M,11,FALSE),"")</f>
        <v/>
      </c>
      <c r="AF86" s="26"/>
      <c r="AG86" s="26"/>
      <c r="AH86" s="26"/>
      <c r="AI86" s="26"/>
      <c r="AJ86" s="25"/>
      <c r="AK86" s="25" t="str">
        <f t="shared" si="54"/>
        <v/>
      </c>
      <c r="AL86" s="25" t="str">
        <f t="shared" si="55"/>
        <v/>
      </c>
      <c r="AM86" s="25" t="str">
        <f t="shared" si="56"/>
        <v/>
      </c>
      <c r="AN86" s="25" t="str">
        <f t="shared" si="57"/>
        <v/>
      </c>
      <c r="AO86" s="25" t="str">
        <f t="shared" si="75"/>
        <v/>
      </c>
      <c r="AP86" s="25" t="str">
        <f t="shared" si="76"/>
        <v/>
      </c>
      <c r="AQ86" s="25">
        <f t="shared" si="77"/>
        <v>24</v>
      </c>
      <c r="AR86" s="25" t="str">
        <f t="shared" si="58"/>
        <v/>
      </c>
      <c r="AS86" s="25" t="str">
        <f t="shared" si="59"/>
        <v/>
      </c>
      <c r="AT86" s="25" t="str">
        <f t="shared" si="60"/>
        <v/>
      </c>
      <c r="AU86" s="25" t="str">
        <f t="shared" si="61"/>
        <v/>
      </c>
      <c r="AV86" s="25" t="str">
        <f t="shared" si="62"/>
        <v/>
      </c>
      <c r="AW86" s="25" t="str">
        <f t="shared" si="63"/>
        <v/>
      </c>
      <c r="AX86" s="25" t="str">
        <f t="shared" si="64"/>
        <v/>
      </c>
      <c r="AY86" s="25" t="str">
        <f t="shared" si="65"/>
        <v/>
      </c>
      <c r="AZ86" s="25" t="str">
        <f t="shared" si="66"/>
        <v/>
      </c>
      <c r="BA86" s="25">
        <f t="shared" si="78"/>
        <v>24</v>
      </c>
      <c r="BB86" s="25" t="str">
        <f t="shared" si="67"/>
        <v/>
      </c>
      <c r="BC86" s="25" t="str">
        <f t="shared" si="68"/>
        <v/>
      </c>
      <c r="BD86" s="25"/>
      <c r="BE86" s="25"/>
      <c r="BF86" s="25"/>
      <c r="BG86" s="25"/>
      <c r="BH86" s="25" t="str">
        <f t="shared" si="69"/>
        <v/>
      </c>
      <c r="BI86" s="25" t="str">
        <f t="shared" si="70"/>
        <v/>
      </c>
      <c r="BJ86" s="25" t="str">
        <f t="shared" si="71"/>
        <v/>
      </c>
      <c r="BK86" s="25" t="str">
        <f t="shared" si="72"/>
        <v/>
      </c>
      <c r="BL86" s="25" t="str">
        <f t="shared" si="73"/>
        <v/>
      </c>
      <c r="BM86" s="25" t="str">
        <f t="shared" si="74"/>
        <v/>
      </c>
      <c r="BN86" s="25"/>
      <c r="BO86" s="25" t="str">
        <f t="shared" si="79"/>
        <v/>
      </c>
      <c r="BP86" s="4"/>
    </row>
    <row r="87" spans="1:68" x14ac:dyDescent="0.25">
      <c r="A87" s="3"/>
      <c r="B87" s="25">
        <v>70</v>
      </c>
      <c r="C87" s="25">
        <f t="shared" si="43"/>
        <v>-11</v>
      </c>
      <c r="D87" s="25">
        <v>81</v>
      </c>
      <c r="E87" s="51" t="s">
        <v>111</v>
      </c>
      <c r="F87" s="108">
        <f t="shared" si="44"/>
        <v>23</v>
      </c>
      <c r="G87" s="107">
        <f t="shared" si="45"/>
        <v>22</v>
      </c>
      <c r="H87" s="25" t="str">
        <f t="shared" si="46"/>
        <v/>
      </c>
      <c r="I87" s="25" t="str">
        <f t="shared" si="47"/>
        <v/>
      </c>
      <c r="J87" s="110">
        <f t="shared" si="48"/>
        <v>1</v>
      </c>
      <c r="K87" s="109" t="str">
        <f>IFERROR(VLOOKUP(E87,'Road Races'!C:M,11,FALSE),"")</f>
        <v/>
      </c>
      <c r="L87" s="27" t="str">
        <f>IFERROR(VLOOKUP(E87,'Road Races'!Q:AA,11,FALSE),"")</f>
        <v/>
      </c>
      <c r="M87" s="27">
        <f>IFERROR(VLOOKUP(E87,SGP!AM:AU,6,FALSE),"")</f>
        <v>22</v>
      </c>
      <c r="N87" s="26" t="str">
        <f>IFERROR(VLOOKUP(E87,'Road Races'!AE:AO,11,FALSE),"")</f>
        <v/>
      </c>
      <c r="O87" s="27" t="str">
        <f>IFERROR(VLOOKUP(E87,'Relays - track &amp; field'!C:F,4,FALSE),"")</f>
        <v/>
      </c>
      <c r="P87" s="26" t="str">
        <f>IFERROR(VLOOKUP(E87,'Relays - track &amp; field'!J:T,11,FALSE),"")</f>
        <v/>
      </c>
      <c r="Q87" s="26" t="str">
        <f>IFERROR(VLOOKUP(E87,'Road Races'!AS:BC,11,FALSE),"")</f>
        <v/>
      </c>
      <c r="R87" s="26" t="str">
        <f>IFERROR(VLOOKUP(E87,'Road Races'!BG:BQ,11,FALSE),"")</f>
        <v/>
      </c>
      <c r="S87" s="26" t="str">
        <f>IFERROR(VLOOKUP(E87,SGP!U:Z,6,FALSE),"")</f>
        <v/>
      </c>
      <c r="T87" s="26" t="str">
        <f>IFERROR(VLOOKUP(E87,'Relays - track &amp; field'!X:AB,4,FALSE),"")</f>
        <v/>
      </c>
      <c r="U87" s="26" t="str">
        <f>IFERROR(VLOOKUP(E87,'Road Races'!BU:CE,11,FALSE),"")</f>
        <v/>
      </c>
      <c r="V87" s="27" t="str">
        <f>IFERROR(VLOOKUP(E87,'Relays - track &amp; field'!AE:AO,11,FALSE),"")</f>
        <v/>
      </c>
      <c r="W87" s="26" t="str">
        <f>IFERROR(VLOOKUP(E87,SGP!C:H,6,FALSE),"")</f>
        <v/>
      </c>
      <c r="X87" s="26" t="str">
        <f>IFERROR(VLOOKUP(E87,'Road Races'!CI:CS,11,FALSE),"")</f>
        <v/>
      </c>
      <c r="Y87" s="26" t="str">
        <f>IFERROR(VLOOKUP(E87,'Relays - track &amp; field'!AS:BC,11,FALSE),"")</f>
        <v/>
      </c>
      <c r="Z87" s="27" t="str">
        <f>IFERROR(VLOOKUP(E87,'Road Races'!CW:DG,11,FALSE),"")</f>
        <v/>
      </c>
      <c r="AA87" s="27" t="str">
        <f>IFERROR(VLOOKUP(Table!E35,'Club Champs'!D:H,4,FALSE),"")</f>
        <v/>
      </c>
      <c r="AB87" s="26" t="str">
        <f>IFERROR(VLOOKUP(E87,'Relays - track &amp; field'!AS:BC,11,FALSE),"")</f>
        <v/>
      </c>
      <c r="AC87" s="26" t="str">
        <f>IFERROR(VLOOKUP(E87,SGP!BE:BJ,6,FALSE),"")</f>
        <v/>
      </c>
      <c r="AD87" s="26" t="str">
        <f>IFERROR(VLOOKUP(E87,'Road Races'!DK:DU,11,FALSE),"")</f>
        <v/>
      </c>
      <c r="AE87" s="26" t="str">
        <f>IFERROR(VLOOKUP(E87,Marathon!C:M,11,FALSE),"")</f>
        <v/>
      </c>
      <c r="AF87" s="26"/>
      <c r="AG87" s="26"/>
      <c r="AH87" s="26"/>
      <c r="AI87" s="26"/>
      <c r="AJ87" s="25"/>
      <c r="AK87" s="25">
        <f t="shared" si="54"/>
        <v>22</v>
      </c>
      <c r="AL87" s="25" t="str">
        <f t="shared" si="55"/>
        <v/>
      </c>
      <c r="AM87" s="25" t="str">
        <f t="shared" si="56"/>
        <v/>
      </c>
      <c r="AN87" s="25" t="str">
        <f t="shared" si="57"/>
        <v/>
      </c>
      <c r="AO87" s="25">
        <f t="shared" si="75"/>
        <v>22</v>
      </c>
      <c r="AP87" s="25" t="str">
        <f t="shared" si="76"/>
        <v/>
      </c>
      <c r="AQ87" s="25" t="str">
        <f t="shared" si="77"/>
        <v/>
      </c>
      <c r="AR87" s="25" t="str">
        <f t="shared" si="58"/>
        <v/>
      </c>
      <c r="AS87" s="25" t="str">
        <f t="shared" si="59"/>
        <v/>
      </c>
      <c r="AT87" s="25" t="str">
        <f t="shared" si="60"/>
        <v/>
      </c>
      <c r="AU87" s="25" t="str">
        <f t="shared" si="61"/>
        <v/>
      </c>
      <c r="AV87" s="25" t="str">
        <f t="shared" si="62"/>
        <v/>
      </c>
      <c r="AW87" s="25" t="str">
        <f t="shared" si="63"/>
        <v/>
      </c>
      <c r="AX87" s="25" t="str">
        <f t="shared" si="64"/>
        <v/>
      </c>
      <c r="AY87" s="25" t="str">
        <f t="shared" si="65"/>
        <v/>
      </c>
      <c r="AZ87" s="25" t="str">
        <f t="shared" si="66"/>
        <v/>
      </c>
      <c r="BA87" s="25" t="str">
        <f t="shared" si="78"/>
        <v/>
      </c>
      <c r="BB87" s="25" t="str">
        <f t="shared" si="67"/>
        <v/>
      </c>
      <c r="BC87" s="25" t="str">
        <f t="shared" si="68"/>
        <v/>
      </c>
      <c r="BD87" s="25"/>
      <c r="BE87" s="25"/>
      <c r="BF87" s="25"/>
      <c r="BG87" s="25"/>
      <c r="BH87" s="25" t="str">
        <f t="shared" si="69"/>
        <v/>
      </c>
      <c r="BI87" s="25" t="str">
        <f t="shared" si="70"/>
        <v/>
      </c>
      <c r="BJ87" s="25" t="str">
        <f t="shared" si="71"/>
        <v/>
      </c>
      <c r="BK87" s="25" t="str">
        <f t="shared" si="72"/>
        <v/>
      </c>
      <c r="BL87" s="25" t="str">
        <f t="shared" si="73"/>
        <v/>
      </c>
      <c r="BM87" s="25" t="str">
        <f t="shared" si="74"/>
        <v/>
      </c>
      <c r="BN87" s="25"/>
      <c r="BO87" s="25" t="str">
        <f t="shared" si="79"/>
        <v/>
      </c>
      <c r="BP87" s="4"/>
    </row>
    <row r="88" spans="1:68" x14ac:dyDescent="0.25">
      <c r="A88" s="3"/>
      <c r="B88" s="25">
        <v>71</v>
      </c>
      <c r="C88" s="25">
        <f t="shared" si="43"/>
        <v>-11</v>
      </c>
      <c r="D88" s="25">
        <v>82</v>
      </c>
      <c r="E88" s="51" t="s">
        <v>286</v>
      </c>
      <c r="F88" s="108">
        <f t="shared" si="44"/>
        <v>22</v>
      </c>
      <c r="G88" s="107" t="str">
        <f t="shared" si="45"/>
        <v/>
      </c>
      <c r="H88" s="25" t="str">
        <f t="shared" si="46"/>
        <v/>
      </c>
      <c r="I88" s="25">
        <f t="shared" si="47"/>
        <v>20</v>
      </c>
      <c r="J88" s="110">
        <f t="shared" si="48"/>
        <v>2</v>
      </c>
      <c r="K88" s="109" t="str">
        <f>IFERROR(VLOOKUP(E88,'Road Races'!C:M,11,FALSE),"")</f>
        <v/>
      </c>
      <c r="L88" s="27" t="str">
        <f>IFERROR(VLOOKUP(E88,'Road Races'!Q:AA,11,FALSE),"")</f>
        <v/>
      </c>
      <c r="M88" s="27" t="str">
        <f>IFERROR(VLOOKUP(E88,SGP!AM:AU,6,FALSE),"")</f>
        <v/>
      </c>
      <c r="N88" s="26" t="str">
        <f>IFERROR(VLOOKUP(E88,'Road Races'!AE:AO,11,FALSE),"")</f>
        <v/>
      </c>
      <c r="O88" s="27">
        <f>IFERROR(VLOOKUP(E88,'Relays - track &amp; field'!C:F,4,FALSE),"")</f>
        <v>20</v>
      </c>
      <c r="P88" s="26" t="str">
        <f>IFERROR(VLOOKUP(E88,'Relays - track &amp; field'!J:T,11,FALSE),"")</f>
        <v/>
      </c>
      <c r="Q88" s="26" t="str">
        <f>IFERROR(VLOOKUP(E88,'Road Races'!AS:BC,11,FALSE),"")</f>
        <v/>
      </c>
      <c r="R88" s="26" t="str">
        <f>IFERROR(VLOOKUP(E88,'Road Races'!BG:BQ,11,FALSE),"")</f>
        <v/>
      </c>
      <c r="S88" s="26" t="str">
        <f>IFERROR(VLOOKUP(E88,SGP!U:Z,6,FALSE),"")</f>
        <v/>
      </c>
      <c r="T88" s="26">
        <f>IFERROR(VLOOKUP(E88,'Relays - track &amp; field'!X:AB,4,FALSE),"")</f>
        <v>20</v>
      </c>
      <c r="U88" s="26" t="str">
        <f>IFERROR(VLOOKUP(E88,'Road Races'!BU:CE,11,FALSE),"")</f>
        <v/>
      </c>
      <c r="V88" s="27" t="str">
        <f>IFERROR(VLOOKUP(E88,'Relays - track &amp; field'!AE:AO,11,FALSE),"")</f>
        <v/>
      </c>
      <c r="W88" s="26" t="str">
        <f>IFERROR(VLOOKUP(E88,SGP!C:H,6,FALSE),"")</f>
        <v/>
      </c>
      <c r="X88" s="26" t="str">
        <f>IFERROR(VLOOKUP(E88,'Road Races'!CI:CS,11,FALSE),"")</f>
        <v/>
      </c>
      <c r="Y88" s="26" t="str">
        <f>IFERROR(VLOOKUP(E88,'Relays - track &amp; field'!AS:BC,11,FALSE),"")</f>
        <v/>
      </c>
      <c r="Z88" s="27" t="str">
        <f>IFERROR(VLOOKUP(E88,'Road Races'!CW:DG,11,FALSE),"")</f>
        <v/>
      </c>
      <c r="AA88" s="27" t="str">
        <f>IFERROR(VLOOKUP(Table!E78,'Club Champs'!D:H,4,FALSE),"")</f>
        <v/>
      </c>
      <c r="AB88" s="26" t="str">
        <f>IFERROR(VLOOKUP(E88,'Relays - track &amp; field'!AS:BC,11,FALSE),"")</f>
        <v/>
      </c>
      <c r="AC88" s="26" t="str">
        <f>IFERROR(VLOOKUP(E88,SGP!BE:BJ,6,FALSE),"")</f>
        <v/>
      </c>
      <c r="AD88" s="26" t="str">
        <f>IFERROR(VLOOKUP(E88,'Road Races'!DK:DU,11,FALSE),"")</f>
        <v/>
      </c>
      <c r="AE88" s="26" t="str">
        <f>IFERROR(VLOOKUP(E88,Marathon!C:M,11,FALSE),"")</f>
        <v/>
      </c>
      <c r="AF88" s="26"/>
      <c r="AG88" s="26"/>
      <c r="AH88" s="26"/>
      <c r="AI88" s="26"/>
      <c r="AJ88" s="25"/>
      <c r="AK88" s="25" t="str">
        <f t="shared" si="54"/>
        <v/>
      </c>
      <c r="AL88" s="25" t="str">
        <f t="shared" si="55"/>
        <v/>
      </c>
      <c r="AM88" s="25" t="str">
        <f t="shared" si="56"/>
        <v/>
      </c>
      <c r="AN88" s="25" t="str">
        <f t="shared" si="57"/>
        <v/>
      </c>
      <c r="AO88" s="25" t="str">
        <f t="shared" si="75"/>
        <v/>
      </c>
      <c r="AP88" s="25" t="str">
        <f t="shared" si="76"/>
        <v/>
      </c>
      <c r="AQ88" s="25" t="str">
        <f t="shared" si="77"/>
        <v/>
      </c>
      <c r="AR88" s="25" t="str">
        <f t="shared" si="58"/>
        <v/>
      </c>
      <c r="AS88" s="25" t="str">
        <f t="shared" si="59"/>
        <v/>
      </c>
      <c r="AT88" s="25" t="str">
        <f t="shared" si="60"/>
        <v/>
      </c>
      <c r="AU88" s="25" t="str">
        <f t="shared" si="61"/>
        <v/>
      </c>
      <c r="AV88" s="25" t="str">
        <f t="shared" si="62"/>
        <v/>
      </c>
      <c r="AW88" s="25" t="str">
        <f t="shared" si="63"/>
        <v/>
      </c>
      <c r="AX88" s="25" t="str">
        <f t="shared" si="64"/>
        <v/>
      </c>
      <c r="AY88" s="25" t="str">
        <f t="shared" si="65"/>
        <v/>
      </c>
      <c r="AZ88" s="25" t="str">
        <f t="shared" si="66"/>
        <v/>
      </c>
      <c r="BA88" s="25" t="str">
        <f t="shared" si="78"/>
        <v/>
      </c>
      <c r="BB88" s="25" t="str">
        <f t="shared" si="67"/>
        <v/>
      </c>
      <c r="BC88" s="25" t="str">
        <f t="shared" si="68"/>
        <v/>
      </c>
      <c r="BD88" s="25"/>
      <c r="BE88" s="25"/>
      <c r="BF88" s="25"/>
      <c r="BG88" s="25"/>
      <c r="BH88" s="25">
        <f t="shared" si="69"/>
        <v>20</v>
      </c>
      <c r="BI88" s="25" t="str">
        <f t="shared" si="70"/>
        <v/>
      </c>
      <c r="BJ88" s="25">
        <f t="shared" si="71"/>
        <v>20</v>
      </c>
      <c r="BK88" s="25" t="str">
        <f t="shared" si="72"/>
        <v/>
      </c>
      <c r="BL88" s="25" t="str">
        <f t="shared" si="73"/>
        <v/>
      </c>
      <c r="BM88" s="25" t="str">
        <f t="shared" si="74"/>
        <v/>
      </c>
      <c r="BN88" s="25"/>
      <c r="BO88" s="25">
        <f t="shared" si="79"/>
        <v>20</v>
      </c>
      <c r="BP88" s="4"/>
    </row>
    <row r="89" spans="1:68" x14ac:dyDescent="0.25">
      <c r="A89" s="3"/>
      <c r="B89" s="25">
        <v>72</v>
      </c>
      <c r="C89" s="25">
        <f t="shared" si="43"/>
        <v>-11</v>
      </c>
      <c r="D89" s="25">
        <v>83</v>
      </c>
      <c r="E89" s="51" t="s">
        <v>287</v>
      </c>
      <c r="F89" s="108">
        <f t="shared" si="44"/>
        <v>22</v>
      </c>
      <c r="G89" s="107" t="str">
        <f t="shared" si="45"/>
        <v/>
      </c>
      <c r="H89" s="25" t="str">
        <f t="shared" si="46"/>
        <v/>
      </c>
      <c r="I89" s="25">
        <f t="shared" si="47"/>
        <v>20</v>
      </c>
      <c r="J89" s="110">
        <f t="shared" si="48"/>
        <v>2</v>
      </c>
      <c r="K89" s="109" t="str">
        <f>IFERROR(VLOOKUP(E89,'Road Races'!C:M,11,FALSE),"")</f>
        <v/>
      </c>
      <c r="L89" s="27" t="str">
        <f>IFERROR(VLOOKUP(E89,'Road Races'!Q:AA,11,FALSE),"")</f>
        <v/>
      </c>
      <c r="M89" s="27" t="str">
        <f>IFERROR(VLOOKUP(E89,SGP!AM:AU,6,FALSE),"")</f>
        <v/>
      </c>
      <c r="N89" s="26" t="str">
        <f>IFERROR(VLOOKUP(E89,'Road Races'!AE:AO,11,FALSE),"")</f>
        <v/>
      </c>
      <c r="O89" s="27">
        <f>IFERROR(VLOOKUP(E89,'Relays - track &amp; field'!C:F,4,FALSE),"")</f>
        <v>20</v>
      </c>
      <c r="P89" s="26" t="str">
        <f>IFERROR(VLOOKUP(E89,'Relays - track &amp; field'!J:T,11,FALSE),"")</f>
        <v/>
      </c>
      <c r="Q89" s="26" t="str">
        <f>IFERROR(VLOOKUP(E89,'Road Races'!AS:BC,11,FALSE),"")</f>
        <v/>
      </c>
      <c r="R89" s="26" t="str">
        <f>IFERROR(VLOOKUP(E89,'Road Races'!BG:BQ,11,FALSE),"")</f>
        <v/>
      </c>
      <c r="S89" s="26" t="str">
        <f>IFERROR(VLOOKUP(E89,SGP!U:Z,6,FALSE),"")</f>
        <v/>
      </c>
      <c r="T89" s="26">
        <f>IFERROR(VLOOKUP(E89,'Relays - track &amp; field'!X:AB,4,FALSE),"")</f>
        <v>20</v>
      </c>
      <c r="U89" s="26" t="str">
        <f>IFERROR(VLOOKUP(E89,'Road Races'!BU:CE,11,FALSE),"")</f>
        <v/>
      </c>
      <c r="V89" s="27" t="str">
        <f>IFERROR(VLOOKUP(E89,'Relays - track &amp; field'!AE:AO,11,FALSE),"")</f>
        <v/>
      </c>
      <c r="W89" s="26" t="str">
        <f>IFERROR(VLOOKUP(E89,SGP!C:H,6,FALSE),"")</f>
        <v/>
      </c>
      <c r="X89" s="26" t="str">
        <f>IFERROR(VLOOKUP(E89,'Road Races'!CI:CS,11,FALSE),"")</f>
        <v/>
      </c>
      <c r="Y89" s="26" t="str">
        <f>IFERROR(VLOOKUP(E89,'Relays - track &amp; field'!AS:BC,11,FALSE),"")</f>
        <v/>
      </c>
      <c r="Z89" s="27" t="str">
        <f>IFERROR(VLOOKUP(E89,'Road Races'!CW:DG,11,FALSE),"")</f>
        <v/>
      </c>
      <c r="AA89" s="27" t="str">
        <f>IFERROR(VLOOKUP(Table!E81,'Club Champs'!D:H,4,FALSE),"")</f>
        <v/>
      </c>
      <c r="AB89" s="26" t="str">
        <f>IFERROR(VLOOKUP(E89,'Relays - track &amp; field'!AS:BC,11,FALSE),"")</f>
        <v/>
      </c>
      <c r="AC89" s="26" t="str">
        <f>IFERROR(VLOOKUP(E89,SGP!BE:BJ,6,FALSE),"")</f>
        <v/>
      </c>
      <c r="AD89" s="26" t="str">
        <f>IFERROR(VLOOKUP(E89,'Road Races'!DK:DU,11,FALSE),"")</f>
        <v/>
      </c>
      <c r="AE89" s="26" t="str">
        <f>IFERROR(VLOOKUP(E89,Marathon!C:M,11,FALSE),"")</f>
        <v/>
      </c>
      <c r="AF89" s="26"/>
      <c r="AG89" s="26"/>
      <c r="AH89" s="26"/>
      <c r="AI89" s="26"/>
      <c r="AJ89" s="25"/>
      <c r="AK89" s="25" t="str">
        <f t="shared" si="54"/>
        <v/>
      </c>
      <c r="AL89" s="25" t="str">
        <f t="shared" si="55"/>
        <v/>
      </c>
      <c r="AM89" s="25" t="str">
        <f t="shared" si="56"/>
        <v/>
      </c>
      <c r="AN89" s="25" t="str">
        <f t="shared" si="57"/>
        <v/>
      </c>
      <c r="AO89" s="25" t="str">
        <f t="shared" si="75"/>
        <v/>
      </c>
      <c r="AP89" s="25" t="str">
        <f t="shared" si="76"/>
        <v/>
      </c>
      <c r="AQ89" s="25" t="str">
        <f t="shared" si="77"/>
        <v/>
      </c>
      <c r="AR89" s="25" t="str">
        <f t="shared" si="58"/>
        <v/>
      </c>
      <c r="AS89" s="25" t="str">
        <f t="shared" si="59"/>
        <v/>
      </c>
      <c r="AT89" s="25" t="str">
        <f t="shared" si="60"/>
        <v/>
      </c>
      <c r="AU89" s="25" t="str">
        <f t="shared" si="61"/>
        <v/>
      </c>
      <c r="AV89" s="25" t="str">
        <f t="shared" si="62"/>
        <v/>
      </c>
      <c r="AW89" s="25" t="str">
        <f t="shared" si="63"/>
        <v/>
      </c>
      <c r="AX89" s="25" t="str">
        <f t="shared" si="64"/>
        <v/>
      </c>
      <c r="AY89" s="25" t="str">
        <f t="shared" si="65"/>
        <v/>
      </c>
      <c r="AZ89" s="25" t="str">
        <f t="shared" si="66"/>
        <v/>
      </c>
      <c r="BA89" s="25" t="str">
        <f t="shared" si="78"/>
        <v/>
      </c>
      <c r="BB89" s="25" t="str">
        <f t="shared" si="67"/>
        <v/>
      </c>
      <c r="BC89" s="25" t="str">
        <f t="shared" si="68"/>
        <v/>
      </c>
      <c r="BD89" s="25"/>
      <c r="BE89" s="25"/>
      <c r="BF89" s="25"/>
      <c r="BG89" s="25"/>
      <c r="BH89" s="25">
        <f t="shared" si="69"/>
        <v>20</v>
      </c>
      <c r="BI89" s="25" t="str">
        <f t="shared" si="70"/>
        <v/>
      </c>
      <c r="BJ89" s="25">
        <f t="shared" si="71"/>
        <v>20</v>
      </c>
      <c r="BK89" s="25" t="str">
        <f t="shared" si="72"/>
        <v/>
      </c>
      <c r="BL89" s="25" t="str">
        <f t="shared" si="73"/>
        <v/>
      </c>
      <c r="BM89" s="25" t="str">
        <f t="shared" si="74"/>
        <v/>
      </c>
      <c r="BN89" s="25"/>
      <c r="BO89" s="25">
        <f t="shared" si="79"/>
        <v>20</v>
      </c>
      <c r="BP89" s="4"/>
    </row>
    <row r="90" spans="1:68" x14ac:dyDescent="0.25">
      <c r="A90" s="3"/>
      <c r="B90" s="25">
        <v>73</v>
      </c>
      <c r="C90" s="25">
        <f t="shared" si="43"/>
        <v>-11</v>
      </c>
      <c r="D90" s="25">
        <v>84</v>
      </c>
      <c r="E90" s="51" t="s">
        <v>212</v>
      </c>
      <c r="F90" s="108">
        <f t="shared" si="44"/>
        <v>21</v>
      </c>
      <c r="G90" s="107">
        <f t="shared" si="45"/>
        <v>20</v>
      </c>
      <c r="H90" s="25" t="str">
        <f t="shared" si="46"/>
        <v/>
      </c>
      <c r="I90" s="25" t="str">
        <f t="shared" si="47"/>
        <v/>
      </c>
      <c r="J90" s="110">
        <f t="shared" si="48"/>
        <v>1</v>
      </c>
      <c r="K90" s="109" t="str">
        <f>IFERROR(VLOOKUP(E90,'Road Races'!C:M,11,FALSE),"")</f>
        <v/>
      </c>
      <c r="L90" s="27" t="str">
        <f>IFERROR(VLOOKUP(E90,'Road Races'!Q:AA,11,FALSE),"")</f>
        <v/>
      </c>
      <c r="M90" s="27">
        <f>IFERROR(VLOOKUP(E90,SGP!AM:AU,6,FALSE),"")</f>
        <v>20</v>
      </c>
      <c r="N90" s="26" t="str">
        <f>IFERROR(VLOOKUP(E90,'Road Races'!AE:AO,11,FALSE),"")</f>
        <v/>
      </c>
      <c r="O90" s="27" t="str">
        <f>IFERROR(VLOOKUP(E90,'Relays - track &amp; field'!C:F,4,FALSE),"")</f>
        <v/>
      </c>
      <c r="P90" s="26" t="str">
        <f>IFERROR(VLOOKUP(E90,'Relays - track &amp; field'!J:T,11,FALSE),"")</f>
        <v/>
      </c>
      <c r="Q90" s="26" t="str">
        <f>IFERROR(VLOOKUP(E90,'Road Races'!AS:BC,11,FALSE),"")</f>
        <v/>
      </c>
      <c r="R90" s="26" t="str">
        <f>IFERROR(VLOOKUP(E90,'Road Races'!BG:BQ,11,FALSE),"")</f>
        <v/>
      </c>
      <c r="S90" s="26" t="str">
        <f>IFERROR(VLOOKUP(E90,SGP!U:Z,6,FALSE),"")</f>
        <v/>
      </c>
      <c r="T90" s="26" t="str">
        <f>IFERROR(VLOOKUP(E90,'Relays - track &amp; field'!X:AB,4,FALSE),"")</f>
        <v/>
      </c>
      <c r="U90" s="26" t="str">
        <f>IFERROR(VLOOKUP(E90,'Road Races'!BU:CE,11,FALSE),"")</f>
        <v/>
      </c>
      <c r="V90" s="27" t="str">
        <f>IFERROR(VLOOKUP(E90,'Relays - track &amp; field'!AE:AO,11,FALSE),"")</f>
        <v/>
      </c>
      <c r="W90" s="26" t="str">
        <f>IFERROR(VLOOKUP(E90,SGP!C:H,6,FALSE),"")</f>
        <v/>
      </c>
      <c r="X90" s="26" t="str">
        <f>IFERROR(VLOOKUP(E90,'Road Races'!CI:CS,11,FALSE),"")</f>
        <v/>
      </c>
      <c r="Y90" s="26" t="str">
        <f>IFERROR(VLOOKUP(E90,'Relays - track &amp; field'!AS:BC,11,FALSE),"")</f>
        <v/>
      </c>
      <c r="Z90" s="27" t="str">
        <f>IFERROR(VLOOKUP(E90,'Road Races'!CW:DG,11,FALSE),"")</f>
        <v/>
      </c>
      <c r="AA90" s="27" t="str">
        <f>IFERROR(VLOOKUP(Table!E41,'Club Champs'!D:H,4,FALSE),"")</f>
        <v/>
      </c>
      <c r="AB90" s="26" t="str">
        <f>IFERROR(VLOOKUP(E90,'Relays - track &amp; field'!AS:BC,11,FALSE),"")</f>
        <v/>
      </c>
      <c r="AC90" s="26" t="str">
        <f>IFERROR(VLOOKUP(E90,SGP!BE:BJ,6,FALSE),"")</f>
        <v/>
      </c>
      <c r="AD90" s="26" t="str">
        <f>IFERROR(VLOOKUP(E90,'Road Races'!DK:DU,11,FALSE),"")</f>
        <v/>
      </c>
      <c r="AE90" s="26" t="str">
        <f>IFERROR(VLOOKUP(E90,Marathon!C:M,11,FALSE),"")</f>
        <v/>
      </c>
      <c r="AF90" s="26"/>
      <c r="AG90" s="26"/>
      <c r="AH90" s="26"/>
      <c r="AI90" s="26"/>
      <c r="AJ90" s="25"/>
      <c r="AK90" s="25">
        <f t="shared" si="54"/>
        <v>20</v>
      </c>
      <c r="AL90" s="25" t="str">
        <f t="shared" si="55"/>
        <v/>
      </c>
      <c r="AM90" s="25" t="str">
        <f t="shared" si="56"/>
        <v/>
      </c>
      <c r="AN90" s="25" t="str">
        <f t="shared" si="57"/>
        <v/>
      </c>
      <c r="AO90" s="25">
        <f t="shared" si="75"/>
        <v>20</v>
      </c>
      <c r="AP90" s="25" t="str">
        <f t="shared" si="76"/>
        <v/>
      </c>
      <c r="AQ90" s="25" t="str">
        <f t="shared" si="77"/>
        <v/>
      </c>
      <c r="AR90" s="25" t="str">
        <f t="shared" si="58"/>
        <v/>
      </c>
      <c r="AS90" s="25" t="str">
        <f t="shared" si="59"/>
        <v/>
      </c>
      <c r="AT90" s="25" t="str">
        <f t="shared" si="60"/>
        <v/>
      </c>
      <c r="AU90" s="25" t="str">
        <f t="shared" si="61"/>
        <v/>
      </c>
      <c r="AV90" s="25" t="str">
        <f t="shared" si="62"/>
        <v/>
      </c>
      <c r="AW90" s="25" t="str">
        <f t="shared" si="63"/>
        <v/>
      </c>
      <c r="AX90" s="25" t="str">
        <f t="shared" si="64"/>
        <v/>
      </c>
      <c r="AY90" s="25" t="str">
        <f t="shared" si="65"/>
        <v/>
      </c>
      <c r="AZ90" s="25" t="str">
        <f t="shared" si="66"/>
        <v/>
      </c>
      <c r="BA90" s="25" t="str">
        <f t="shared" si="78"/>
        <v/>
      </c>
      <c r="BB90" s="25" t="str">
        <f t="shared" si="67"/>
        <v/>
      </c>
      <c r="BC90" s="25" t="str">
        <f t="shared" si="68"/>
        <v/>
      </c>
      <c r="BD90" s="25"/>
      <c r="BE90" s="25"/>
      <c r="BF90" s="25"/>
      <c r="BG90" s="25"/>
      <c r="BH90" s="25" t="str">
        <f t="shared" si="69"/>
        <v/>
      </c>
      <c r="BI90" s="25" t="str">
        <f t="shared" si="70"/>
        <v/>
      </c>
      <c r="BJ90" s="25" t="str">
        <f t="shared" si="71"/>
        <v/>
      </c>
      <c r="BK90" s="25" t="str">
        <f t="shared" si="72"/>
        <v/>
      </c>
      <c r="BL90" s="25" t="str">
        <f t="shared" si="73"/>
        <v/>
      </c>
      <c r="BM90" s="25" t="str">
        <f t="shared" si="74"/>
        <v/>
      </c>
      <c r="BN90" s="25"/>
      <c r="BO90" s="25" t="str">
        <f t="shared" si="79"/>
        <v/>
      </c>
      <c r="BP90" s="4"/>
    </row>
    <row r="91" spans="1:68" x14ac:dyDescent="0.25">
      <c r="A91" s="3"/>
      <c r="B91" s="25">
        <v>74</v>
      </c>
      <c r="C91" s="25">
        <f t="shared" si="43"/>
        <v>-11</v>
      </c>
      <c r="D91" s="25">
        <v>85</v>
      </c>
      <c r="E91" s="51" t="s">
        <v>261</v>
      </c>
      <c r="F91" s="108">
        <f t="shared" si="44"/>
        <v>21</v>
      </c>
      <c r="G91" s="107">
        <f t="shared" si="45"/>
        <v>20</v>
      </c>
      <c r="H91" s="25" t="str">
        <f t="shared" si="46"/>
        <v/>
      </c>
      <c r="I91" s="25" t="str">
        <f t="shared" si="47"/>
        <v/>
      </c>
      <c r="J91" s="110">
        <f t="shared" si="48"/>
        <v>1</v>
      </c>
      <c r="K91" s="109" t="str">
        <f>IFERROR(VLOOKUP(E91,'Road Races'!C:M,11,FALSE),"")</f>
        <v/>
      </c>
      <c r="L91" s="27" t="str">
        <f>IFERROR(VLOOKUP(E91,'Road Races'!Q:AA,11,FALSE),"")</f>
        <v/>
      </c>
      <c r="M91" s="27">
        <f>IFERROR(VLOOKUP(E91,SGP!AM:AU,6,FALSE),"")</f>
        <v>20</v>
      </c>
      <c r="N91" s="26" t="str">
        <f>IFERROR(VLOOKUP(E91,'Road Races'!AE:AO,11,FALSE),"")</f>
        <v/>
      </c>
      <c r="O91" s="27" t="str">
        <f>IFERROR(VLOOKUP(E91,'Relays - track &amp; field'!C:F,4,FALSE),"")</f>
        <v/>
      </c>
      <c r="P91" s="26" t="str">
        <f>IFERROR(VLOOKUP(E91,'Relays - track &amp; field'!J:T,11,FALSE),"")</f>
        <v/>
      </c>
      <c r="Q91" s="26" t="str">
        <f>IFERROR(VLOOKUP(E91,'Road Races'!AS:BC,11,FALSE),"")</f>
        <v/>
      </c>
      <c r="R91" s="26" t="str">
        <f>IFERROR(VLOOKUP(E91,'Road Races'!BG:BQ,11,FALSE),"")</f>
        <v/>
      </c>
      <c r="S91" s="26" t="str">
        <f>IFERROR(VLOOKUP(E91,SGP!U:Z,6,FALSE),"")</f>
        <v/>
      </c>
      <c r="T91" s="26" t="str">
        <f>IFERROR(VLOOKUP(E91,'Relays - track &amp; field'!X:AB,4,FALSE),"")</f>
        <v/>
      </c>
      <c r="U91" s="26" t="str">
        <f>IFERROR(VLOOKUP(E91,'Road Races'!BU:CE,11,FALSE),"")</f>
        <v/>
      </c>
      <c r="V91" s="27" t="str">
        <f>IFERROR(VLOOKUP(E91,'Relays - track &amp; field'!AE:AO,11,FALSE),"")</f>
        <v/>
      </c>
      <c r="W91" s="26" t="str">
        <f>IFERROR(VLOOKUP(E91,SGP!C:H,6,FALSE),"")</f>
        <v/>
      </c>
      <c r="X91" s="26" t="str">
        <f>IFERROR(VLOOKUP(E91,'Road Races'!CI:CS,11,FALSE),"")</f>
        <v/>
      </c>
      <c r="Y91" s="26" t="str">
        <f>IFERROR(VLOOKUP(E91,'Relays - track &amp; field'!AS:BC,11,FALSE),"")</f>
        <v/>
      </c>
      <c r="Z91" s="27" t="str">
        <f>IFERROR(VLOOKUP(E91,'Road Races'!CW:DG,11,FALSE),"")</f>
        <v/>
      </c>
      <c r="AA91" s="27" t="str">
        <f>IFERROR(VLOOKUP(Table!E42,'Club Champs'!D:H,4,FALSE),"")</f>
        <v/>
      </c>
      <c r="AB91" s="26" t="str">
        <f>IFERROR(VLOOKUP(E91,'Relays - track &amp; field'!AS:BC,11,FALSE),"")</f>
        <v/>
      </c>
      <c r="AC91" s="26" t="str">
        <f>IFERROR(VLOOKUP(E91,SGP!BE:BJ,6,FALSE),"")</f>
        <v/>
      </c>
      <c r="AD91" s="26" t="str">
        <f>IFERROR(VLOOKUP(E91,'Road Races'!DK:DU,11,FALSE),"")</f>
        <v/>
      </c>
      <c r="AE91" s="26" t="str">
        <f>IFERROR(VLOOKUP(E91,Marathon!C:M,11,FALSE),"")</f>
        <v/>
      </c>
      <c r="AF91" s="26"/>
      <c r="AG91" s="26"/>
      <c r="AH91" s="26"/>
      <c r="AI91" s="26"/>
      <c r="AJ91" s="25"/>
      <c r="AK91" s="25">
        <f t="shared" si="54"/>
        <v>20</v>
      </c>
      <c r="AL91" s="25" t="str">
        <f t="shared" si="55"/>
        <v/>
      </c>
      <c r="AM91" s="25" t="str">
        <f t="shared" si="56"/>
        <v/>
      </c>
      <c r="AN91" s="25" t="str">
        <f t="shared" si="57"/>
        <v/>
      </c>
      <c r="AO91" s="25">
        <f t="shared" si="75"/>
        <v>20</v>
      </c>
      <c r="AP91" s="25" t="str">
        <f t="shared" si="76"/>
        <v/>
      </c>
      <c r="AQ91" s="25" t="str">
        <f t="shared" si="77"/>
        <v/>
      </c>
      <c r="AR91" s="25" t="str">
        <f t="shared" si="58"/>
        <v/>
      </c>
      <c r="AS91" s="25" t="str">
        <f t="shared" si="59"/>
        <v/>
      </c>
      <c r="AT91" s="25" t="str">
        <f t="shared" si="60"/>
        <v/>
      </c>
      <c r="AU91" s="25" t="str">
        <f t="shared" si="61"/>
        <v/>
      </c>
      <c r="AV91" s="25" t="str">
        <f t="shared" si="62"/>
        <v/>
      </c>
      <c r="AW91" s="25" t="str">
        <f t="shared" si="63"/>
        <v/>
      </c>
      <c r="AX91" s="25" t="str">
        <f t="shared" si="64"/>
        <v/>
      </c>
      <c r="AY91" s="25" t="str">
        <f t="shared" si="65"/>
        <v/>
      </c>
      <c r="AZ91" s="25" t="str">
        <f t="shared" si="66"/>
        <v/>
      </c>
      <c r="BA91" s="25" t="str">
        <f t="shared" si="78"/>
        <v/>
      </c>
      <c r="BB91" s="25" t="str">
        <f t="shared" si="67"/>
        <v/>
      </c>
      <c r="BC91" s="25" t="str">
        <f t="shared" si="68"/>
        <v/>
      </c>
      <c r="BD91" s="25"/>
      <c r="BE91" s="25"/>
      <c r="BF91" s="25"/>
      <c r="BG91" s="25"/>
      <c r="BH91" s="25" t="str">
        <f t="shared" si="69"/>
        <v/>
      </c>
      <c r="BI91" s="25" t="str">
        <f t="shared" si="70"/>
        <v/>
      </c>
      <c r="BJ91" s="25" t="str">
        <f t="shared" si="71"/>
        <v/>
      </c>
      <c r="BK91" s="25" t="str">
        <f t="shared" si="72"/>
        <v/>
      </c>
      <c r="BL91" s="25" t="str">
        <f t="shared" si="73"/>
        <v/>
      </c>
      <c r="BM91" s="25" t="str">
        <f t="shared" si="74"/>
        <v/>
      </c>
      <c r="BN91" s="25"/>
      <c r="BO91" s="25" t="str">
        <f t="shared" si="79"/>
        <v/>
      </c>
      <c r="BP91" s="4"/>
    </row>
    <row r="92" spans="1:68" x14ac:dyDescent="0.25">
      <c r="A92" s="3"/>
      <c r="B92" s="25">
        <v>75</v>
      </c>
      <c r="C92" s="25">
        <f t="shared" si="43"/>
        <v>-11</v>
      </c>
      <c r="D92" s="25">
        <v>86</v>
      </c>
      <c r="E92" s="51" t="s">
        <v>127</v>
      </c>
      <c r="F92" s="108">
        <f t="shared" si="44"/>
        <v>21</v>
      </c>
      <c r="G92" s="107">
        <f t="shared" si="45"/>
        <v>20</v>
      </c>
      <c r="H92" s="25" t="str">
        <f t="shared" si="46"/>
        <v/>
      </c>
      <c r="I92" s="25" t="str">
        <f t="shared" si="47"/>
        <v/>
      </c>
      <c r="J92" s="110">
        <f t="shared" si="48"/>
        <v>1</v>
      </c>
      <c r="K92" s="109" t="str">
        <f>IFERROR(VLOOKUP(E92,'Road Races'!C:M,11,FALSE),"")</f>
        <v/>
      </c>
      <c r="L92" s="27" t="str">
        <f>IFERROR(VLOOKUP(E92,'Road Races'!Q:AA,11,FALSE),"")</f>
        <v/>
      </c>
      <c r="M92" s="27">
        <f>IFERROR(VLOOKUP(E92,SGP!AM:AU,6,FALSE),"")</f>
        <v>20</v>
      </c>
      <c r="N92" s="26" t="str">
        <f>IFERROR(VLOOKUP(E92,'Road Races'!AE:AO,11,FALSE),"")</f>
        <v/>
      </c>
      <c r="O92" s="27" t="str">
        <f>IFERROR(VLOOKUP(E92,'Relays - track &amp; field'!C:F,4,FALSE),"")</f>
        <v/>
      </c>
      <c r="P92" s="26" t="str">
        <f>IFERROR(VLOOKUP(E92,'Relays - track &amp; field'!J:T,11,FALSE),"")</f>
        <v/>
      </c>
      <c r="Q92" s="26" t="str">
        <f>IFERROR(VLOOKUP(E92,'Road Races'!AS:BC,11,FALSE),"")</f>
        <v/>
      </c>
      <c r="R92" s="26" t="str">
        <f>IFERROR(VLOOKUP(E92,'Road Races'!BG:BQ,11,FALSE),"")</f>
        <v/>
      </c>
      <c r="S92" s="26" t="str">
        <f>IFERROR(VLOOKUP(E92,SGP!U:Z,6,FALSE),"")</f>
        <v/>
      </c>
      <c r="T92" s="26" t="str">
        <f>IFERROR(VLOOKUP(E92,'Relays - track &amp; field'!X:AB,4,FALSE),"")</f>
        <v/>
      </c>
      <c r="U92" s="26" t="str">
        <f>IFERROR(VLOOKUP(E92,'Road Races'!BU:CE,11,FALSE),"")</f>
        <v/>
      </c>
      <c r="V92" s="27" t="str">
        <f>IFERROR(VLOOKUP(E92,'Relays - track &amp; field'!AE:AO,11,FALSE),"")</f>
        <v/>
      </c>
      <c r="W92" s="26" t="str">
        <f>IFERROR(VLOOKUP(E92,SGP!C:H,6,FALSE),"")</f>
        <v/>
      </c>
      <c r="X92" s="26" t="str">
        <f>IFERROR(VLOOKUP(E92,'Road Races'!CI:CS,11,FALSE),"")</f>
        <v/>
      </c>
      <c r="Y92" s="26" t="str">
        <f>IFERROR(VLOOKUP(E92,'Relays - track &amp; field'!AS:BC,11,FALSE),"")</f>
        <v/>
      </c>
      <c r="Z92" s="27" t="str">
        <f>IFERROR(VLOOKUP(E92,'Road Races'!CW:DG,11,FALSE),"")</f>
        <v/>
      </c>
      <c r="AA92" s="27" t="str">
        <f>IFERROR(VLOOKUP(Table!E44,'Club Champs'!D:H,4,FALSE),"")</f>
        <v/>
      </c>
      <c r="AB92" s="26" t="str">
        <f>IFERROR(VLOOKUP(E92,'Relays - track &amp; field'!AS:BC,11,FALSE),"")</f>
        <v/>
      </c>
      <c r="AC92" s="26" t="str">
        <f>IFERROR(VLOOKUP(E92,SGP!BE:BJ,6,FALSE),"")</f>
        <v/>
      </c>
      <c r="AD92" s="26" t="str">
        <f>IFERROR(VLOOKUP(E92,'Road Races'!DK:DU,11,FALSE),"")</f>
        <v/>
      </c>
      <c r="AE92" s="26" t="str">
        <f>IFERROR(VLOOKUP(E92,Marathon!C:M,11,FALSE),"")</f>
        <v/>
      </c>
      <c r="AF92" s="26"/>
      <c r="AG92" s="26"/>
      <c r="AH92" s="26"/>
      <c r="AI92" s="26"/>
      <c r="AJ92" s="25"/>
      <c r="AK92" s="25">
        <f t="shared" si="54"/>
        <v>20</v>
      </c>
      <c r="AL92" s="25" t="str">
        <f t="shared" si="55"/>
        <v/>
      </c>
      <c r="AM92" s="25" t="str">
        <f t="shared" si="56"/>
        <v/>
      </c>
      <c r="AN92" s="25" t="str">
        <f t="shared" si="57"/>
        <v/>
      </c>
      <c r="AO92" s="25">
        <f t="shared" si="75"/>
        <v>20</v>
      </c>
      <c r="AP92" s="25" t="str">
        <f t="shared" si="76"/>
        <v/>
      </c>
      <c r="AQ92" s="25" t="str">
        <f t="shared" si="77"/>
        <v/>
      </c>
      <c r="AR92" s="25" t="str">
        <f t="shared" si="58"/>
        <v/>
      </c>
      <c r="AS92" s="25" t="str">
        <f t="shared" si="59"/>
        <v/>
      </c>
      <c r="AT92" s="25" t="str">
        <f t="shared" si="60"/>
        <v/>
      </c>
      <c r="AU92" s="25" t="str">
        <f t="shared" si="61"/>
        <v/>
      </c>
      <c r="AV92" s="25" t="str">
        <f t="shared" si="62"/>
        <v/>
      </c>
      <c r="AW92" s="25" t="str">
        <f t="shared" si="63"/>
        <v/>
      </c>
      <c r="AX92" s="25" t="str">
        <f t="shared" si="64"/>
        <v/>
      </c>
      <c r="AY92" s="25" t="str">
        <f t="shared" si="65"/>
        <v/>
      </c>
      <c r="AZ92" s="25" t="str">
        <f t="shared" si="66"/>
        <v/>
      </c>
      <c r="BA92" s="25" t="str">
        <f t="shared" si="78"/>
        <v/>
      </c>
      <c r="BB92" s="25" t="str">
        <f t="shared" si="67"/>
        <v/>
      </c>
      <c r="BC92" s="25" t="str">
        <f t="shared" si="68"/>
        <v/>
      </c>
      <c r="BD92" s="25"/>
      <c r="BE92" s="25"/>
      <c r="BF92" s="25"/>
      <c r="BG92" s="25"/>
      <c r="BH92" s="25" t="str">
        <f t="shared" si="69"/>
        <v/>
      </c>
      <c r="BI92" s="25" t="str">
        <f t="shared" si="70"/>
        <v/>
      </c>
      <c r="BJ92" s="25" t="str">
        <f t="shared" si="71"/>
        <v/>
      </c>
      <c r="BK92" s="25" t="str">
        <f t="shared" si="72"/>
        <v/>
      </c>
      <c r="BL92" s="25" t="str">
        <f t="shared" si="73"/>
        <v/>
      </c>
      <c r="BM92" s="25" t="str">
        <f t="shared" si="74"/>
        <v/>
      </c>
      <c r="BN92" s="25"/>
      <c r="BO92" s="25" t="str">
        <f t="shared" si="79"/>
        <v/>
      </c>
      <c r="BP92" s="4"/>
    </row>
    <row r="93" spans="1:68" x14ac:dyDescent="0.25">
      <c r="A93" s="3"/>
      <c r="B93" s="25">
        <v>76</v>
      </c>
      <c r="C93" s="25">
        <f t="shared" si="43"/>
        <v>-11</v>
      </c>
      <c r="D93" s="25">
        <v>87</v>
      </c>
      <c r="E93" s="51" t="s">
        <v>43</v>
      </c>
      <c r="F93" s="108">
        <f t="shared" si="44"/>
        <v>21</v>
      </c>
      <c r="G93" s="107">
        <f t="shared" si="45"/>
        <v>20</v>
      </c>
      <c r="H93" s="25" t="str">
        <f t="shared" si="46"/>
        <v/>
      </c>
      <c r="I93" s="25" t="str">
        <f t="shared" si="47"/>
        <v/>
      </c>
      <c r="J93" s="110">
        <f t="shared" si="48"/>
        <v>1</v>
      </c>
      <c r="K93" s="109" t="str">
        <f>IFERROR(VLOOKUP(E93,'Road Races'!C:M,11,FALSE),"")</f>
        <v/>
      </c>
      <c r="L93" s="27" t="str">
        <f>IFERROR(VLOOKUP(E93,'Road Races'!Q:AA,11,FALSE),"")</f>
        <v/>
      </c>
      <c r="M93" s="27">
        <f>IFERROR(VLOOKUP(E93,SGP!AM:AU,6,FALSE),"")</f>
        <v>20</v>
      </c>
      <c r="N93" s="26" t="str">
        <f>IFERROR(VLOOKUP(E93,'Road Races'!AE:AO,11,FALSE),"")</f>
        <v/>
      </c>
      <c r="O93" s="27" t="str">
        <f>IFERROR(VLOOKUP(E93,'Relays - track &amp; field'!C:F,4,FALSE),"")</f>
        <v/>
      </c>
      <c r="P93" s="26" t="str">
        <f>IFERROR(VLOOKUP(E93,'Relays - track &amp; field'!J:T,11,FALSE),"")</f>
        <v/>
      </c>
      <c r="Q93" s="26" t="str">
        <f>IFERROR(VLOOKUP(E93,'Road Races'!AS:BC,11,FALSE),"")</f>
        <v/>
      </c>
      <c r="R93" s="26" t="str">
        <f>IFERROR(VLOOKUP(E93,'Road Races'!BG:BQ,11,FALSE),"")</f>
        <v/>
      </c>
      <c r="S93" s="26" t="str">
        <f>IFERROR(VLOOKUP(E93,SGP!U:Z,6,FALSE),"")</f>
        <v/>
      </c>
      <c r="T93" s="26" t="str">
        <f>IFERROR(VLOOKUP(E93,'Relays - track &amp; field'!X:AB,4,FALSE),"")</f>
        <v/>
      </c>
      <c r="U93" s="26" t="str">
        <f>IFERROR(VLOOKUP(E93,'Road Races'!BU:CE,11,FALSE),"")</f>
        <v/>
      </c>
      <c r="V93" s="27" t="str">
        <f>IFERROR(VLOOKUP(E93,'Relays - track &amp; field'!AE:AO,11,FALSE),"")</f>
        <v/>
      </c>
      <c r="W93" s="26" t="str">
        <f>IFERROR(VLOOKUP(E93,SGP!C:H,6,FALSE),"")</f>
        <v/>
      </c>
      <c r="X93" s="26" t="str">
        <f>IFERROR(VLOOKUP(E93,'Road Races'!CI:CS,11,FALSE),"")</f>
        <v/>
      </c>
      <c r="Y93" s="26" t="str">
        <f>IFERROR(VLOOKUP(E93,'Relays - track &amp; field'!AS:BC,11,FALSE),"")</f>
        <v/>
      </c>
      <c r="Z93" s="27" t="str">
        <f>IFERROR(VLOOKUP(E93,'Road Races'!CW:DG,11,FALSE),"")</f>
        <v/>
      </c>
      <c r="AA93" s="27" t="str">
        <f>IFERROR(VLOOKUP(Table!E45,'Club Champs'!D:H,4,FALSE),"")</f>
        <v/>
      </c>
      <c r="AB93" s="26" t="str">
        <f>IFERROR(VLOOKUP(E93,'Relays - track &amp; field'!AS:BC,11,FALSE),"")</f>
        <v/>
      </c>
      <c r="AC93" s="26" t="str">
        <f>IFERROR(VLOOKUP(E93,SGP!BE:BJ,6,FALSE),"")</f>
        <v/>
      </c>
      <c r="AD93" s="26" t="str">
        <f>IFERROR(VLOOKUP(E93,'Road Races'!DK:DU,11,FALSE),"")</f>
        <v/>
      </c>
      <c r="AE93" s="26" t="str">
        <f>IFERROR(VLOOKUP(E93,Marathon!C:M,11,FALSE),"")</f>
        <v/>
      </c>
      <c r="AF93" s="26"/>
      <c r="AG93" s="26"/>
      <c r="AH93" s="26"/>
      <c r="AI93" s="26"/>
      <c r="AJ93" s="25"/>
      <c r="AK93" s="25">
        <f t="shared" si="54"/>
        <v>20</v>
      </c>
      <c r="AL93" s="25" t="str">
        <f t="shared" si="55"/>
        <v/>
      </c>
      <c r="AM93" s="25" t="str">
        <f t="shared" si="56"/>
        <v/>
      </c>
      <c r="AN93" s="25" t="str">
        <f t="shared" si="57"/>
        <v/>
      </c>
      <c r="AO93" s="25">
        <f t="shared" si="75"/>
        <v>20</v>
      </c>
      <c r="AP93" s="25" t="str">
        <f t="shared" si="76"/>
        <v/>
      </c>
      <c r="AQ93" s="25" t="str">
        <f t="shared" si="77"/>
        <v/>
      </c>
      <c r="AR93" s="25" t="str">
        <f t="shared" si="58"/>
        <v/>
      </c>
      <c r="AS93" s="25" t="str">
        <f t="shared" si="59"/>
        <v/>
      </c>
      <c r="AT93" s="25" t="str">
        <f t="shared" si="60"/>
        <v/>
      </c>
      <c r="AU93" s="25" t="str">
        <f t="shared" si="61"/>
        <v/>
      </c>
      <c r="AV93" s="25" t="str">
        <f t="shared" si="62"/>
        <v/>
      </c>
      <c r="AW93" s="25" t="str">
        <f t="shared" si="63"/>
        <v/>
      </c>
      <c r="AX93" s="25" t="str">
        <f t="shared" si="64"/>
        <v/>
      </c>
      <c r="AY93" s="25" t="str">
        <f t="shared" si="65"/>
        <v/>
      </c>
      <c r="AZ93" s="25" t="str">
        <f t="shared" si="66"/>
        <v/>
      </c>
      <c r="BA93" s="25" t="str">
        <f t="shared" si="78"/>
        <v/>
      </c>
      <c r="BB93" s="25" t="str">
        <f t="shared" si="67"/>
        <v/>
      </c>
      <c r="BC93" s="25" t="str">
        <f t="shared" si="68"/>
        <v/>
      </c>
      <c r="BD93" s="25"/>
      <c r="BE93" s="25"/>
      <c r="BF93" s="25"/>
      <c r="BG93" s="25"/>
      <c r="BH93" s="25" t="str">
        <f t="shared" si="69"/>
        <v/>
      </c>
      <c r="BI93" s="25" t="str">
        <f t="shared" si="70"/>
        <v/>
      </c>
      <c r="BJ93" s="25" t="str">
        <f t="shared" si="71"/>
        <v/>
      </c>
      <c r="BK93" s="25" t="str">
        <f t="shared" si="72"/>
        <v/>
      </c>
      <c r="BL93" s="25" t="str">
        <f t="shared" si="73"/>
        <v/>
      </c>
      <c r="BM93" s="25" t="str">
        <f t="shared" si="74"/>
        <v/>
      </c>
      <c r="BN93" s="25"/>
      <c r="BO93" s="25" t="str">
        <f t="shared" si="79"/>
        <v/>
      </c>
      <c r="BP93" s="4"/>
    </row>
    <row r="94" spans="1:68" x14ac:dyDescent="0.25">
      <c r="A94" s="3"/>
      <c r="B94" s="25">
        <v>77</v>
      </c>
      <c r="C94" s="25">
        <f t="shared" si="43"/>
        <v>-11</v>
      </c>
      <c r="D94" s="25">
        <v>88</v>
      </c>
      <c r="E94" s="51" t="s">
        <v>83</v>
      </c>
      <c r="F94" s="108">
        <f t="shared" si="44"/>
        <v>21</v>
      </c>
      <c r="G94" s="107">
        <f t="shared" si="45"/>
        <v>20</v>
      </c>
      <c r="H94" s="25" t="str">
        <f t="shared" si="46"/>
        <v/>
      </c>
      <c r="I94" s="25" t="str">
        <f t="shared" si="47"/>
        <v/>
      </c>
      <c r="J94" s="110">
        <f t="shared" si="48"/>
        <v>1</v>
      </c>
      <c r="K94" s="109" t="str">
        <f>IFERROR(VLOOKUP(E94,'Road Races'!C:M,11,FALSE),"")</f>
        <v/>
      </c>
      <c r="L94" s="27" t="str">
        <f>IFERROR(VLOOKUP(E94,'Road Races'!Q:AA,11,FALSE),"")</f>
        <v/>
      </c>
      <c r="M94" s="27">
        <f>IFERROR(VLOOKUP(E94,SGP!AM:AU,6,FALSE),"")</f>
        <v>20</v>
      </c>
      <c r="N94" s="26" t="str">
        <f>IFERROR(VLOOKUP(E94,'Road Races'!AE:AO,11,FALSE),"")</f>
        <v/>
      </c>
      <c r="O94" s="27" t="str">
        <f>IFERROR(VLOOKUP(E94,'Relays - track &amp; field'!C:F,4,FALSE),"")</f>
        <v/>
      </c>
      <c r="P94" s="26" t="str">
        <f>IFERROR(VLOOKUP(E94,'Relays - track &amp; field'!J:T,11,FALSE),"")</f>
        <v/>
      </c>
      <c r="Q94" s="26" t="str">
        <f>IFERROR(VLOOKUP(E94,'Road Races'!AS:BC,11,FALSE),"")</f>
        <v/>
      </c>
      <c r="R94" s="26" t="str">
        <f>IFERROR(VLOOKUP(E94,'Road Races'!BG:BQ,11,FALSE),"")</f>
        <v/>
      </c>
      <c r="S94" s="26" t="str">
        <f>IFERROR(VLOOKUP(E94,SGP!U:Z,6,FALSE),"")</f>
        <v/>
      </c>
      <c r="T94" s="26" t="str">
        <f>IFERROR(VLOOKUP(E94,'Relays - track &amp; field'!X:AB,4,FALSE),"")</f>
        <v/>
      </c>
      <c r="U94" s="26" t="str">
        <f>IFERROR(VLOOKUP(E94,'Road Races'!BU:CE,11,FALSE),"")</f>
        <v/>
      </c>
      <c r="V94" s="27" t="str">
        <f>IFERROR(VLOOKUP(E94,'Relays - track &amp; field'!AE:AO,11,FALSE),"")</f>
        <v/>
      </c>
      <c r="W94" s="26" t="str">
        <f>IFERROR(VLOOKUP(E94,SGP!C:H,6,FALSE),"")</f>
        <v/>
      </c>
      <c r="X94" s="26" t="str">
        <f>IFERROR(VLOOKUP(E94,'Road Races'!CI:CS,11,FALSE),"")</f>
        <v/>
      </c>
      <c r="Y94" s="26" t="str">
        <f>IFERROR(VLOOKUP(E94,'Relays - track &amp; field'!AS:BC,11,FALSE),"")</f>
        <v/>
      </c>
      <c r="Z94" s="27" t="str">
        <f>IFERROR(VLOOKUP(E94,'Road Races'!CW:DG,11,FALSE),"")</f>
        <v/>
      </c>
      <c r="AA94" s="27" t="str">
        <f>IFERROR(VLOOKUP(Table!E47,'Club Champs'!D:H,4,FALSE),"")</f>
        <v/>
      </c>
      <c r="AB94" s="26" t="str">
        <f>IFERROR(VLOOKUP(E94,'Relays - track &amp; field'!AS:BC,11,FALSE),"")</f>
        <v/>
      </c>
      <c r="AC94" s="26" t="str">
        <f>IFERROR(VLOOKUP(E94,SGP!BE:BJ,6,FALSE),"")</f>
        <v/>
      </c>
      <c r="AD94" s="26" t="str">
        <f>IFERROR(VLOOKUP(E94,'Road Races'!DK:DU,11,FALSE),"")</f>
        <v/>
      </c>
      <c r="AE94" s="26" t="str">
        <f>IFERROR(VLOOKUP(E94,Marathon!C:M,11,FALSE),"")</f>
        <v/>
      </c>
      <c r="AF94" s="26"/>
      <c r="AG94" s="26"/>
      <c r="AH94" s="26"/>
      <c r="AI94" s="26"/>
      <c r="AJ94" s="25"/>
      <c r="AK94" s="25">
        <f t="shared" si="54"/>
        <v>20</v>
      </c>
      <c r="AL94" s="25" t="str">
        <f t="shared" si="55"/>
        <v/>
      </c>
      <c r="AM94" s="25" t="str">
        <f t="shared" si="56"/>
        <v/>
      </c>
      <c r="AN94" s="25" t="str">
        <f t="shared" si="57"/>
        <v/>
      </c>
      <c r="AO94" s="25">
        <f t="shared" si="75"/>
        <v>20</v>
      </c>
      <c r="AP94" s="25" t="str">
        <f t="shared" si="76"/>
        <v/>
      </c>
      <c r="AQ94" s="25" t="str">
        <f t="shared" si="77"/>
        <v/>
      </c>
      <c r="AR94" s="25" t="str">
        <f t="shared" si="58"/>
        <v/>
      </c>
      <c r="AS94" s="25" t="str">
        <f t="shared" si="59"/>
        <v/>
      </c>
      <c r="AT94" s="25" t="str">
        <f t="shared" si="60"/>
        <v/>
      </c>
      <c r="AU94" s="25" t="str">
        <f t="shared" si="61"/>
        <v/>
      </c>
      <c r="AV94" s="25" t="str">
        <f t="shared" si="62"/>
        <v/>
      </c>
      <c r="AW94" s="25" t="str">
        <f t="shared" si="63"/>
        <v/>
      </c>
      <c r="AX94" s="25" t="str">
        <f t="shared" si="64"/>
        <v/>
      </c>
      <c r="AY94" s="25" t="str">
        <f t="shared" si="65"/>
        <v/>
      </c>
      <c r="AZ94" s="25" t="str">
        <f t="shared" si="66"/>
        <v/>
      </c>
      <c r="BA94" s="25" t="str">
        <f t="shared" si="78"/>
        <v/>
      </c>
      <c r="BB94" s="25" t="str">
        <f t="shared" si="67"/>
        <v/>
      </c>
      <c r="BC94" s="25" t="str">
        <f t="shared" si="68"/>
        <v/>
      </c>
      <c r="BD94" s="25"/>
      <c r="BE94" s="25"/>
      <c r="BF94" s="25"/>
      <c r="BG94" s="25"/>
      <c r="BH94" s="25" t="str">
        <f t="shared" si="69"/>
        <v/>
      </c>
      <c r="BI94" s="25" t="str">
        <f t="shared" si="70"/>
        <v/>
      </c>
      <c r="BJ94" s="25" t="str">
        <f t="shared" si="71"/>
        <v/>
      </c>
      <c r="BK94" s="25" t="str">
        <f t="shared" si="72"/>
        <v/>
      </c>
      <c r="BL94" s="25" t="str">
        <f t="shared" si="73"/>
        <v/>
      </c>
      <c r="BM94" s="25" t="str">
        <f t="shared" si="74"/>
        <v/>
      </c>
      <c r="BN94" s="25"/>
      <c r="BO94" s="25" t="str">
        <f t="shared" si="79"/>
        <v/>
      </c>
      <c r="BP94" s="4"/>
    </row>
    <row r="95" spans="1:68" x14ac:dyDescent="0.25">
      <c r="A95" s="3"/>
      <c r="B95" s="25">
        <v>78</v>
      </c>
      <c r="C95" s="25">
        <f t="shared" si="43"/>
        <v>-11</v>
      </c>
      <c r="D95" s="25">
        <v>89</v>
      </c>
      <c r="E95" s="51" t="s">
        <v>285</v>
      </c>
      <c r="F95" s="108">
        <f t="shared" si="44"/>
        <v>21</v>
      </c>
      <c r="G95" s="107" t="str">
        <f t="shared" si="45"/>
        <v/>
      </c>
      <c r="H95" s="25" t="str">
        <f t="shared" si="46"/>
        <v/>
      </c>
      <c r="I95" s="25">
        <f t="shared" si="47"/>
        <v>20</v>
      </c>
      <c r="J95" s="110">
        <f t="shared" si="48"/>
        <v>1</v>
      </c>
      <c r="K95" s="109" t="str">
        <f>IFERROR(VLOOKUP(E95,'Road Races'!C:M,11,FALSE),"")</f>
        <v/>
      </c>
      <c r="L95" s="27" t="str">
        <f>IFERROR(VLOOKUP(E95,'Road Races'!Q:AA,11,FALSE),"")</f>
        <v/>
      </c>
      <c r="M95" s="27" t="str">
        <f>IFERROR(VLOOKUP(E95,SGP!AM:AU,6,FALSE),"")</f>
        <v/>
      </c>
      <c r="N95" s="26" t="str">
        <f>IFERROR(VLOOKUP(E95,'Road Races'!AE:AO,11,FALSE),"")</f>
        <v/>
      </c>
      <c r="O95" s="27">
        <f>IFERROR(VLOOKUP(E95,'Relays - track &amp; field'!C:F,4,FALSE),"")</f>
        <v>20</v>
      </c>
      <c r="P95" s="26" t="str">
        <f>IFERROR(VLOOKUP(E95,'Relays - track &amp; field'!J:T,11,FALSE),"")</f>
        <v/>
      </c>
      <c r="Q95" s="26" t="str">
        <f>IFERROR(VLOOKUP(E95,'Road Races'!AS:BC,11,FALSE),"")</f>
        <v/>
      </c>
      <c r="R95" s="26" t="str">
        <f>IFERROR(VLOOKUP(E95,'Road Races'!BG:BQ,11,FALSE),"")</f>
        <v/>
      </c>
      <c r="S95" s="26" t="str">
        <f>IFERROR(VLOOKUP(E95,SGP!U:Z,6,FALSE),"")</f>
        <v/>
      </c>
      <c r="T95" s="26" t="str">
        <f>IFERROR(VLOOKUP(E95,'Relays - track &amp; field'!X:AB,4,FALSE),"")</f>
        <v/>
      </c>
      <c r="U95" s="26" t="str">
        <f>IFERROR(VLOOKUP(E95,'Road Races'!BU:CE,11,FALSE),"")</f>
        <v/>
      </c>
      <c r="V95" s="27" t="str">
        <f>IFERROR(VLOOKUP(E95,'Relays - track &amp; field'!AE:AO,11,FALSE),"")</f>
        <v/>
      </c>
      <c r="W95" s="26" t="str">
        <f>IFERROR(VLOOKUP(E95,SGP!C:H,6,FALSE),"")</f>
        <v/>
      </c>
      <c r="X95" s="26" t="str">
        <f>IFERROR(VLOOKUP(E95,'Road Races'!CI:CS,11,FALSE),"")</f>
        <v/>
      </c>
      <c r="Y95" s="26" t="str">
        <f>IFERROR(VLOOKUP(E95,'Relays - track &amp; field'!AS:BC,11,FALSE),"")</f>
        <v/>
      </c>
      <c r="Z95" s="27" t="str">
        <f>IFERROR(VLOOKUP(E95,'Road Races'!CW:DG,11,FALSE),"")</f>
        <v/>
      </c>
      <c r="AA95" s="27" t="str">
        <f>IFERROR(VLOOKUP(Table!E77,'Club Champs'!D:H,4,FALSE),"")</f>
        <v/>
      </c>
      <c r="AB95" s="26" t="str">
        <f>IFERROR(VLOOKUP(E95,'Relays - track &amp; field'!AS:BC,11,FALSE),"")</f>
        <v/>
      </c>
      <c r="AC95" s="26" t="str">
        <f>IFERROR(VLOOKUP(E95,SGP!BE:BJ,6,FALSE),"")</f>
        <v/>
      </c>
      <c r="AD95" s="26" t="str">
        <f>IFERROR(VLOOKUP(E95,'Road Races'!DK:DU,11,FALSE),"")</f>
        <v/>
      </c>
      <c r="AE95" s="26" t="str">
        <f>IFERROR(VLOOKUP(E95,Marathon!C:M,11,FALSE),"")</f>
        <v/>
      </c>
      <c r="AF95" s="26"/>
      <c r="AG95" s="26"/>
      <c r="AH95" s="26"/>
      <c r="AI95" s="26"/>
      <c r="AJ95" s="25"/>
      <c r="AK95" s="25" t="str">
        <f t="shared" si="54"/>
        <v/>
      </c>
      <c r="AL95" s="25" t="str">
        <f t="shared" si="55"/>
        <v/>
      </c>
      <c r="AM95" s="25" t="str">
        <f t="shared" si="56"/>
        <v/>
      </c>
      <c r="AN95" s="25" t="str">
        <f t="shared" si="57"/>
        <v/>
      </c>
      <c r="AO95" s="25" t="str">
        <f t="shared" si="75"/>
        <v/>
      </c>
      <c r="AP95" s="25" t="str">
        <f t="shared" si="76"/>
        <v/>
      </c>
      <c r="AQ95" s="25" t="str">
        <f t="shared" si="77"/>
        <v/>
      </c>
      <c r="AR95" s="25" t="str">
        <f t="shared" si="58"/>
        <v/>
      </c>
      <c r="AS95" s="25" t="str">
        <f t="shared" si="59"/>
        <v/>
      </c>
      <c r="AT95" s="25" t="str">
        <f t="shared" si="60"/>
        <v/>
      </c>
      <c r="AU95" s="25" t="str">
        <f t="shared" si="61"/>
        <v/>
      </c>
      <c r="AV95" s="25" t="str">
        <f t="shared" si="62"/>
        <v/>
      </c>
      <c r="AW95" s="25" t="str">
        <f t="shared" si="63"/>
        <v/>
      </c>
      <c r="AX95" s="25" t="str">
        <f t="shared" si="64"/>
        <v/>
      </c>
      <c r="AY95" s="25" t="str">
        <f t="shared" si="65"/>
        <v/>
      </c>
      <c r="AZ95" s="25" t="str">
        <f t="shared" si="66"/>
        <v/>
      </c>
      <c r="BA95" s="25" t="str">
        <f t="shared" si="78"/>
        <v/>
      </c>
      <c r="BB95" s="25" t="str">
        <f t="shared" si="67"/>
        <v/>
      </c>
      <c r="BC95" s="25" t="str">
        <f t="shared" si="68"/>
        <v/>
      </c>
      <c r="BD95" s="25"/>
      <c r="BE95" s="25"/>
      <c r="BF95" s="25"/>
      <c r="BG95" s="25"/>
      <c r="BH95" s="25">
        <f t="shared" si="69"/>
        <v>20</v>
      </c>
      <c r="BI95" s="25" t="str">
        <f t="shared" si="70"/>
        <v/>
      </c>
      <c r="BJ95" s="25" t="str">
        <f t="shared" si="71"/>
        <v/>
      </c>
      <c r="BK95" s="25" t="str">
        <f t="shared" si="72"/>
        <v/>
      </c>
      <c r="BL95" s="25" t="str">
        <f t="shared" si="73"/>
        <v/>
      </c>
      <c r="BM95" s="25" t="str">
        <f t="shared" si="74"/>
        <v/>
      </c>
      <c r="BN95" s="25"/>
      <c r="BO95" s="25">
        <f t="shared" si="79"/>
        <v>20</v>
      </c>
      <c r="BP95" s="4"/>
    </row>
    <row r="96" spans="1:68" x14ac:dyDescent="0.25">
      <c r="A96" s="3"/>
      <c r="B96" s="25">
        <v>79</v>
      </c>
      <c r="C96" s="25">
        <f t="shared" si="43"/>
        <v>-11</v>
      </c>
      <c r="D96" s="25">
        <v>90</v>
      </c>
      <c r="E96" s="51" t="s">
        <v>59</v>
      </c>
      <c r="F96" s="108">
        <f t="shared" si="44"/>
        <v>21</v>
      </c>
      <c r="G96" s="107" t="str">
        <f t="shared" si="45"/>
        <v/>
      </c>
      <c r="H96" s="25" t="str">
        <f t="shared" si="46"/>
        <v/>
      </c>
      <c r="I96" s="25">
        <f t="shared" si="47"/>
        <v>20</v>
      </c>
      <c r="J96" s="110">
        <f t="shared" si="48"/>
        <v>1</v>
      </c>
      <c r="K96" s="109" t="str">
        <f>IFERROR(VLOOKUP(E96,'Road Races'!C:M,11,FALSE),"")</f>
        <v/>
      </c>
      <c r="L96" s="27" t="str">
        <f>IFERROR(VLOOKUP(E96,'Road Races'!Q:AA,11,FALSE),"")</f>
        <v/>
      </c>
      <c r="M96" s="27" t="str">
        <f>IFERROR(VLOOKUP(E96,SGP!AM:AU,6,FALSE),"")</f>
        <v/>
      </c>
      <c r="N96" s="26" t="str">
        <f>IFERROR(VLOOKUP(E96,'Road Races'!AE:AO,11,FALSE),"")</f>
        <v/>
      </c>
      <c r="O96" s="27">
        <f>IFERROR(VLOOKUP(E96,'Relays - track &amp; field'!C:F,4,FALSE),"")</f>
        <v>20</v>
      </c>
      <c r="P96" s="26" t="str">
        <f>IFERROR(VLOOKUP(E96,'Relays - track &amp; field'!J:T,11,FALSE),"")</f>
        <v/>
      </c>
      <c r="Q96" s="26" t="str">
        <f>IFERROR(VLOOKUP(E96,'Road Races'!AS:BC,11,FALSE),"")</f>
        <v/>
      </c>
      <c r="R96" s="26" t="str">
        <f>IFERROR(VLOOKUP(E96,'Road Races'!BG:BQ,11,FALSE),"")</f>
        <v/>
      </c>
      <c r="S96" s="26" t="str">
        <f>IFERROR(VLOOKUP(E96,SGP!U:Z,6,FALSE),"")</f>
        <v/>
      </c>
      <c r="T96" s="26" t="str">
        <f>IFERROR(VLOOKUP(E96,'Relays - track &amp; field'!X:AB,4,FALSE),"")</f>
        <v/>
      </c>
      <c r="U96" s="26" t="str">
        <f>IFERROR(VLOOKUP(E96,'Road Races'!BU:CE,11,FALSE),"")</f>
        <v/>
      </c>
      <c r="V96" s="27" t="str">
        <f>IFERROR(VLOOKUP(E96,'Relays - track &amp; field'!AE:AO,11,FALSE),"")</f>
        <v/>
      </c>
      <c r="W96" s="26" t="str">
        <f>IFERROR(VLOOKUP(E96,SGP!C:H,6,FALSE),"")</f>
        <v/>
      </c>
      <c r="X96" s="26" t="str">
        <f>IFERROR(VLOOKUP(E96,'Road Races'!CI:CS,11,FALSE),"")</f>
        <v/>
      </c>
      <c r="Y96" s="26" t="str">
        <f>IFERROR(VLOOKUP(E96,'Relays - track &amp; field'!AS:BC,11,FALSE),"")</f>
        <v/>
      </c>
      <c r="Z96" s="27" t="str">
        <f>IFERROR(VLOOKUP(E96,'Road Races'!CW:DG,11,FALSE),"")</f>
        <v/>
      </c>
      <c r="AA96" s="27" t="str">
        <f>IFERROR(VLOOKUP(Table!E79,'Club Champs'!D:H,4,FALSE),"")</f>
        <v/>
      </c>
      <c r="AB96" s="26" t="str">
        <f>IFERROR(VLOOKUP(E96,'Relays - track &amp; field'!AS:BC,11,FALSE),"")</f>
        <v/>
      </c>
      <c r="AC96" s="26" t="str">
        <f>IFERROR(VLOOKUP(E96,SGP!BE:BJ,6,FALSE),"")</f>
        <v/>
      </c>
      <c r="AD96" s="26" t="str">
        <f>IFERROR(VLOOKUP(E96,'Road Races'!DK:DU,11,FALSE),"")</f>
        <v/>
      </c>
      <c r="AE96" s="26" t="str">
        <f>IFERROR(VLOOKUP(E96,Marathon!C:M,11,FALSE),"")</f>
        <v/>
      </c>
      <c r="AF96" s="26"/>
      <c r="AG96" s="26"/>
      <c r="AH96" s="26"/>
      <c r="AI96" s="26"/>
      <c r="AJ96" s="25"/>
      <c r="AK96" s="25" t="str">
        <f t="shared" si="54"/>
        <v/>
      </c>
      <c r="AL96" s="25" t="str">
        <f t="shared" si="55"/>
        <v/>
      </c>
      <c r="AM96" s="25" t="str">
        <f t="shared" si="56"/>
        <v/>
      </c>
      <c r="AN96" s="25" t="str">
        <f t="shared" si="57"/>
        <v/>
      </c>
      <c r="AO96" s="25" t="str">
        <f t="shared" si="75"/>
        <v/>
      </c>
      <c r="AP96" s="25" t="str">
        <f t="shared" si="76"/>
        <v/>
      </c>
      <c r="AQ96" s="25" t="str">
        <f t="shared" si="77"/>
        <v/>
      </c>
      <c r="AR96" s="25" t="str">
        <f t="shared" si="58"/>
        <v/>
      </c>
      <c r="AS96" s="25" t="str">
        <f t="shared" si="59"/>
        <v/>
      </c>
      <c r="AT96" s="25" t="str">
        <f t="shared" si="60"/>
        <v/>
      </c>
      <c r="AU96" s="25" t="str">
        <f t="shared" si="61"/>
        <v/>
      </c>
      <c r="AV96" s="25" t="str">
        <f t="shared" si="62"/>
        <v/>
      </c>
      <c r="AW96" s="25" t="str">
        <f t="shared" si="63"/>
        <v/>
      </c>
      <c r="AX96" s="25" t="str">
        <f t="shared" si="64"/>
        <v/>
      </c>
      <c r="AY96" s="25" t="str">
        <f t="shared" si="65"/>
        <v/>
      </c>
      <c r="AZ96" s="25" t="str">
        <f t="shared" si="66"/>
        <v/>
      </c>
      <c r="BA96" s="25" t="str">
        <f t="shared" si="78"/>
        <v/>
      </c>
      <c r="BB96" s="25" t="str">
        <f t="shared" si="67"/>
        <v/>
      </c>
      <c r="BC96" s="25" t="str">
        <f t="shared" si="68"/>
        <v/>
      </c>
      <c r="BD96" s="25"/>
      <c r="BE96" s="25"/>
      <c r="BF96" s="25"/>
      <c r="BG96" s="25"/>
      <c r="BH96" s="25">
        <f t="shared" si="69"/>
        <v>20</v>
      </c>
      <c r="BI96" s="25" t="str">
        <f t="shared" si="70"/>
        <v/>
      </c>
      <c r="BJ96" s="25" t="str">
        <f t="shared" si="71"/>
        <v/>
      </c>
      <c r="BK96" s="25" t="str">
        <f t="shared" si="72"/>
        <v/>
      </c>
      <c r="BL96" s="25" t="str">
        <f t="shared" si="73"/>
        <v/>
      </c>
      <c r="BM96" s="25" t="str">
        <f t="shared" si="74"/>
        <v/>
      </c>
      <c r="BN96" s="25"/>
      <c r="BO96" s="25">
        <f t="shared" si="79"/>
        <v>20</v>
      </c>
      <c r="BP96" s="4"/>
    </row>
    <row r="97" spans="1:68" x14ac:dyDescent="0.25">
      <c r="A97" s="3"/>
      <c r="B97" s="25">
        <v>81</v>
      </c>
      <c r="C97" s="25">
        <f t="shared" si="43"/>
        <v>-10</v>
      </c>
      <c r="D97" s="25">
        <v>91</v>
      </c>
      <c r="E97" s="51" t="s">
        <v>164</v>
      </c>
      <c r="F97" s="108">
        <f t="shared" si="44"/>
        <v>21</v>
      </c>
      <c r="G97" s="107" t="str">
        <f t="shared" si="45"/>
        <v/>
      </c>
      <c r="H97" s="25" t="str">
        <f t="shared" si="46"/>
        <v/>
      </c>
      <c r="I97" s="25">
        <f t="shared" si="47"/>
        <v>20</v>
      </c>
      <c r="J97" s="110">
        <f t="shared" si="48"/>
        <v>1</v>
      </c>
      <c r="K97" s="109" t="str">
        <f>IFERROR(VLOOKUP(E97,'Road Races'!C:M,11,FALSE),"")</f>
        <v/>
      </c>
      <c r="L97" s="27" t="str">
        <f>IFERROR(VLOOKUP(E97,'Road Races'!Q:AA,11,FALSE),"")</f>
        <v/>
      </c>
      <c r="M97" s="27" t="str">
        <f>IFERROR(VLOOKUP(E97,SGP!AM:AU,6,FALSE),"")</f>
        <v/>
      </c>
      <c r="N97" s="26" t="str">
        <f>IFERROR(VLOOKUP(E97,'Road Races'!AE:AO,11,FALSE),"")</f>
        <v/>
      </c>
      <c r="O97" s="27" t="str">
        <f>IFERROR(VLOOKUP(E97,'Relays - track &amp; field'!C:F,4,FALSE),"")</f>
        <v/>
      </c>
      <c r="P97" s="26" t="str">
        <f>IFERROR(VLOOKUP(E97,'Relays - track &amp; field'!J:T,11,FALSE),"")</f>
        <v/>
      </c>
      <c r="Q97" s="26" t="str">
        <f>IFERROR(VLOOKUP(E97,'Road Races'!AS:BC,11,FALSE),"")</f>
        <v/>
      </c>
      <c r="R97" s="26" t="str">
        <f>IFERROR(VLOOKUP(E97,'Road Races'!BG:BQ,11,FALSE),"")</f>
        <v/>
      </c>
      <c r="S97" s="26" t="str">
        <f>IFERROR(VLOOKUP(E97,SGP!U:Z,6,FALSE),"")</f>
        <v/>
      </c>
      <c r="T97" s="26">
        <f>IFERROR(VLOOKUP(E97,'Relays - track &amp; field'!X:AB,4,FALSE),"")</f>
        <v>20</v>
      </c>
      <c r="U97" s="26" t="str">
        <f>IFERROR(VLOOKUP(E97,'Road Races'!BU:CE,11,FALSE),"")</f>
        <v/>
      </c>
      <c r="V97" s="27" t="str">
        <f>IFERROR(VLOOKUP(E97,'Relays - track &amp; field'!AE:AO,11,FALSE),"")</f>
        <v/>
      </c>
      <c r="W97" s="26" t="str">
        <f>IFERROR(VLOOKUP(E97,SGP!C:H,6,FALSE),"")</f>
        <v/>
      </c>
      <c r="X97" s="26" t="str">
        <f>IFERROR(VLOOKUP(E97,'Road Races'!CI:CS,11,FALSE),"")</f>
        <v/>
      </c>
      <c r="Y97" s="26" t="str">
        <f>IFERROR(VLOOKUP(E97,'Relays - track &amp; field'!AS:BC,11,FALSE),"")</f>
        <v/>
      </c>
      <c r="Z97" s="27" t="str">
        <f>IFERROR(VLOOKUP(E97,'Road Races'!CW:DG,11,FALSE),"")</f>
        <v/>
      </c>
      <c r="AA97" s="27" t="str">
        <f>IFERROR(VLOOKUP(Table!E98,'Club Champs'!D:H,4,FALSE),"")</f>
        <v/>
      </c>
      <c r="AB97" s="26" t="str">
        <f>IFERROR(VLOOKUP(E97,'Relays - track &amp; field'!AS:BC,11,FALSE),"")</f>
        <v/>
      </c>
      <c r="AC97" s="26" t="str">
        <f>IFERROR(VLOOKUP(E97,SGP!BE:BJ,6,FALSE),"")</f>
        <v/>
      </c>
      <c r="AD97" s="26" t="str">
        <f>IFERROR(VLOOKUP(E97,'Road Races'!DK:DU,11,FALSE),"")</f>
        <v/>
      </c>
      <c r="AE97" s="26" t="str">
        <f>IFERROR(VLOOKUP(E97,Marathon!C:M,11,FALSE),"")</f>
        <v/>
      </c>
      <c r="AF97" s="26"/>
      <c r="AG97" s="26"/>
      <c r="AH97" s="26"/>
      <c r="AI97" s="26"/>
      <c r="AJ97" s="25"/>
      <c r="AK97" s="25" t="str">
        <f t="shared" si="54"/>
        <v/>
      </c>
      <c r="AL97" s="25" t="str">
        <f t="shared" si="55"/>
        <v/>
      </c>
      <c r="AM97" s="25" t="str">
        <f t="shared" si="56"/>
        <v/>
      </c>
      <c r="AN97" s="25" t="str">
        <f t="shared" si="57"/>
        <v/>
      </c>
      <c r="AO97" s="25" t="str">
        <f t="shared" si="75"/>
        <v/>
      </c>
      <c r="AP97" s="25" t="str">
        <f t="shared" si="76"/>
        <v/>
      </c>
      <c r="AQ97" s="25" t="str">
        <f t="shared" si="77"/>
        <v/>
      </c>
      <c r="AR97" s="25" t="str">
        <f t="shared" si="58"/>
        <v/>
      </c>
      <c r="AS97" s="25" t="str">
        <f t="shared" si="59"/>
        <v/>
      </c>
      <c r="AT97" s="25" t="str">
        <f t="shared" si="60"/>
        <v/>
      </c>
      <c r="AU97" s="25" t="str">
        <f t="shared" si="61"/>
        <v/>
      </c>
      <c r="AV97" s="25" t="str">
        <f t="shared" si="62"/>
        <v/>
      </c>
      <c r="AW97" s="25" t="str">
        <f t="shared" si="63"/>
        <v/>
      </c>
      <c r="AX97" s="25" t="str">
        <f t="shared" si="64"/>
        <v/>
      </c>
      <c r="AY97" s="25" t="str">
        <f t="shared" si="65"/>
        <v/>
      </c>
      <c r="AZ97" s="25" t="str">
        <f t="shared" si="66"/>
        <v/>
      </c>
      <c r="BA97" s="25" t="str">
        <f t="shared" si="78"/>
        <v/>
      </c>
      <c r="BB97" s="25" t="str">
        <f t="shared" si="67"/>
        <v/>
      </c>
      <c r="BC97" s="25" t="str">
        <f t="shared" si="68"/>
        <v/>
      </c>
      <c r="BD97" s="25"/>
      <c r="BE97" s="25"/>
      <c r="BF97" s="25"/>
      <c r="BG97" s="25"/>
      <c r="BH97" s="25" t="str">
        <f t="shared" si="69"/>
        <v/>
      </c>
      <c r="BI97" s="25" t="str">
        <f t="shared" si="70"/>
        <v/>
      </c>
      <c r="BJ97" s="25">
        <f t="shared" si="71"/>
        <v>20</v>
      </c>
      <c r="BK97" s="25" t="str">
        <f t="shared" si="72"/>
        <v/>
      </c>
      <c r="BL97" s="25" t="str">
        <f t="shared" si="73"/>
        <v/>
      </c>
      <c r="BM97" s="25" t="str">
        <f t="shared" si="74"/>
        <v/>
      </c>
      <c r="BN97" s="25"/>
      <c r="BO97" s="25">
        <f t="shared" si="79"/>
        <v>20</v>
      </c>
      <c r="BP97" s="4"/>
    </row>
    <row r="98" spans="1:68" x14ac:dyDescent="0.25">
      <c r="A98" s="3"/>
      <c r="B98" s="25">
        <v>82</v>
      </c>
      <c r="C98" s="25">
        <f t="shared" si="43"/>
        <v>-10</v>
      </c>
      <c r="D98" s="25">
        <v>92</v>
      </c>
      <c r="E98" s="51" t="s">
        <v>114</v>
      </c>
      <c r="F98" s="108">
        <f t="shared" si="44"/>
        <v>21</v>
      </c>
      <c r="G98" s="107" t="str">
        <f t="shared" si="45"/>
        <v/>
      </c>
      <c r="H98" s="25" t="str">
        <f t="shared" si="46"/>
        <v/>
      </c>
      <c r="I98" s="25">
        <f t="shared" si="47"/>
        <v>20</v>
      </c>
      <c r="J98" s="110">
        <f t="shared" si="48"/>
        <v>1</v>
      </c>
      <c r="K98" s="109" t="str">
        <f>IFERROR(VLOOKUP(E98,'Road Races'!C:M,11,FALSE),"")</f>
        <v/>
      </c>
      <c r="L98" s="27" t="str">
        <f>IFERROR(VLOOKUP(E98,'Road Races'!Q:AA,11,FALSE),"")</f>
        <v/>
      </c>
      <c r="M98" s="27" t="str">
        <f>IFERROR(VLOOKUP(E98,SGP!AM:AU,6,FALSE),"")</f>
        <v/>
      </c>
      <c r="N98" s="26" t="str">
        <f>IFERROR(VLOOKUP(E98,'Road Races'!AE:AO,11,FALSE),"")</f>
        <v/>
      </c>
      <c r="O98" s="27" t="str">
        <f>IFERROR(VLOOKUP(E98,'Relays - track &amp; field'!C:F,4,FALSE),"")</f>
        <v/>
      </c>
      <c r="P98" s="26" t="str">
        <f>IFERROR(VLOOKUP(E98,'Relays - track &amp; field'!J:T,11,FALSE),"")</f>
        <v/>
      </c>
      <c r="Q98" s="26" t="str">
        <f>IFERROR(VLOOKUP(E98,'Road Races'!AS:BC,11,FALSE),"")</f>
        <v/>
      </c>
      <c r="R98" s="26" t="str">
        <f>IFERROR(VLOOKUP(E98,'Road Races'!BG:BQ,11,FALSE),"")</f>
        <v/>
      </c>
      <c r="S98" s="26" t="str">
        <f>IFERROR(VLOOKUP(E98,SGP!U:Z,6,FALSE),"")</f>
        <v/>
      </c>
      <c r="T98" s="26">
        <f>IFERROR(VLOOKUP(E98,'Relays - track &amp; field'!X:AB,4,FALSE),"")</f>
        <v>20</v>
      </c>
      <c r="U98" s="26" t="str">
        <f>IFERROR(VLOOKUP(E98,'Road Races'!BU:CE,11,FALSE),"")</f>
        <v/>
      </c>
      <c r="V98" s="27" t="str">
        <f>IFERROR(VLOOKUP(E98,'Relays - track &amp; field'!AE:AO,11,FALSE),"")</f>
        <v/>
      </c>
      <c r="W98" s="26" t="str">
        <f>IFERROR(VLOOKUP(E98,SGP!C:H,6,FALSE),"")</f>
        <v/>
      </c>
      <c r="X98" s="26" t="str">
        <f>IFERROR(VLOOKUP(E98,'Road Races'!CI:CS,11,FALSE),"")</f>
        <v/>
      </c>
      <c r="Y98" s="26" t="str">
        <f>IFERROR(VLOOKUP(E98,'Relays - track &amp; field'!AS:BC,11,FALSE),"")</f>
        <v/>
      </c>
      <c r="Z98" s="27" t="str">
        <f>IFERROR(VLOOKUP(E98,'Road Races'!CW:DG,11,FALSE),"")</f>
        <v/>
      </c>
      <c r="AA98" s="27" t="str">
        <f>IFERROR(VLOOKUP(Table!E99,'Club Champs'!D:H,4,FALSE),"")</f>
        <v/>
      </c>
      <c r="AB98" s="26" t="str">
        <f>IFERROR(VLOOKUP(E98,'Relays - track &amp; field'!AS:BC,11,FALSE),"")</f>
        <v/>
      </c>
      <c r="AC98" s="26" t="str">
        <f>IFERROR(VLOOKUP(E98,SGP!BE:BJ,6,FALSE),"")</f>
        <v/>
      </c>
      <c r="AD98" s="26" t="str">
        <f>IFERROR(VLOOKUP(E98,'Road Races'!DK:DU,11,FALSE),"")</f>
        <v/>
      </c>
      <c r="AE98" s="26" t="str">
        <f>IFERROR(VLOOKUP(E98,Marathon!C:M,11,FALSE),"")</f>
        <v/>
      </c>
      <c r="AF98" s="26"/>
      <c r="AG98" s="26"/>
      <c r="AH98" s="26"/>
      <c r="AI98" s="26"/>
      <c r="AJ98" s="25"/>
      <c r="AK98" s="25" t="str">
        <f t="shared" si="54"/>
        <v/>
      </c>
      <c r="AL98" s="25" t="str">
        <f t="shared" si="55"/>
        <v/>
      </c>
      <c r="AM98" s="25" t="str">
        <f t="shared" si="56"/>
        <v/>
      </c>
      <c r="AN98" s="25" t="str">
        <f t="shared" si="57"/>
        <v/>
      </c>
      <c r="AO98" s="25" t="str">
        <f t="shared" si="75"/>
        <v/>
      </c>
      <c r="AP98" s="25" t="str">
        <f t="shared" si="76"/>
        <v/>
      </c>
      <c r="AQ98" s="25" t="str">
        <f t="shared" si="77"/>
        <v/>
      </c>
      <c r="AR98" s="25" t="str">
        <f t="shared" si="58"/>
        <v/>
      </c>
      <c r="AS98" s="25" t="str">
        <f t="shared" si="59"/>
        <v/>
      </c>
      <c r="AT98" s="25" t="str">
        <f t="shared" si="60"/>
        <v/>
      </c>
      <c r="AU98" s="25" t="str">
        <f t="shared" si="61"/>
        <v/>
      </c>
      <c r="AV98" s="25" t="str">
        <f t="shared" si="62"/>
        <v/>
      </c>
      <c r="AW98" s="25" t="str">
        <f t="shared" si="63"/>
        <v/>
      </c>
      <c r="AX98" s="25" t="str">
        <f t="shared" si="64"/>
        <v/>
      </c>
      <c r="AY98" s="25" t="str">
        <f t="shared" si="65"/>
        <v/>
      </c>
      <c r="AZ98" s="25" t="str">
        <f t="shared" si="66"/>
        <v/>
      </c>
      <c r="BA98" s="25" t="str">
        <f t="shared" si="78"/>
        <v/>
      </c>
      <c r="BB98" s="25" t="str">
        <f t="shared" si="67"/>
        <v/>
      </c>
      <c r="BC98" s="25" t="str">
        <f t="shared" si="68"/>
        <v/>
      </c>
      <c r="BD98" s="25"/>
      <c r="BE98" s="25"/>
      <c r="BF98" s="25"/>
      <c r="BG98" s="25"/>
      <c r="BH98" s="25" t="str">
        <f t="shared" si="69"/>
        <v/>
      </c>
      <c r="BI98" s="25" t="str">
        <f t="shared" si="70"/>
        <v/>
      </c>
      <c r="BJ98" s="25">
        <f t="shared" si="71"/>
        <v>20</v>
      </c>
      <c r="BK98" s="25" t="str">
        <f t="shared" si="72"/>
        <v/>
      </c>
      <c r="BL98" s="25" t="str">
        <f t="shared" si="73"/>
        <v/>
      </c>
      <c r="BM98" s="25" t="str">
        <f t="shared" si="74"/>
        <v/>
      </c>
      <c r="BN98" s="25"/>
      <c r="BO98" s="25">
        <f t="shared" si="79"/>
        <v>20</v>
      </c>
      <c r="BP98" s="4"/>
    </row>
    <row r="99" spans="1:68" x14ac:dyDescent="0.25">
      <c r="A99" s="3"/>
      <c r="B99" s="25">
        <v>83</v>
      </c>
      <c r="C99" s="25">
        <f t="shared" si="43"/>
        <v>-10</v>
      </c>
      <c r="D99" s="25">
        <v>93</v>
      </c>
      <c r="E99" s="51" t="s">
        <v>268</v>
      </c>
      <c r="F99" s="108">
        <f t="shared" si="44"/>
        <v>21</v>
      </c>
      <c r="G99" s="107" t="str">
        <f t="shared" si="45"/>
        <v/>
      </c>
      <c r="H99" s="25" t="str">
        <f t="shared" si="46"/>
        <v/>
      </c>
      <c r="I99" s="25">
        <f t="shared" si="47"/>
        <v>20</v>
      </c>
      <c r="J99" s="110">
        <f t="shared" si="48"/>
        <v>1</v>
      </c>
      <c r="K99" s="109" t="str">
        <f>IFERROR(VLOOKUP(E99,'Road Races'!C:M,11,FALSE),"")</f>
        <v/>
      </c>
      <c r="L99" s="27" t="str">
        <f>IFERROR(VLOOKUP(E99,'Road Races'!Q:AA,11,FALSE),"")</f>
        <v/>
      </c>
      <c r="M99" s="27" t="str">
        <f>IFERROR(VLOOKUP(E99,SGP!AM:AU,6,FALSE),"")</f>
        <v/>
      </c>
      <c r="N99" s="26" t="str">
        <f>IFERROR(VLOOKUP(E99,'Road Races'!AE:AO,11,FALSE),"")</f>
        <v/>
      </c>
      <c r="O99" s="27" t="str">
        <f>IFERROR(VLOOKUP(E99,'Relays - track &amp; field'!C:F,4,FALSE),"")</f>
        <v/>
      </c>
      <c r="P99" s="26" t="str">
        <f>IFERROR(VLOOKUP(E99,'Relays - track &amp; field'!J:T,11,FALSE),"")</f>
        <v/>
      </c>
      <c r="Q99" s="26" t="str">
        <f>IFERROR(VLOOKUP(E99,'Road Races'!AS:BC,11,FALSE),"")</f>
        <v/>
      </c>
      <c r="R99" s="26" t="str">
        <f>IFERROR(VLOOKUP(E99,'Road Races'!BG:BQ,11,FALSE),"")</f>
        <v/>
      </c>
      <c r="S99" s="26" t="str">
        <f>IFERROR(VLOOKUP(E99,SGP!U:Z,6,FALSE),"")</f>
        <v/>
      </c>
      <c r="T99" s="26">
        <f>IFERROR(VLOOKUP(E99,'Relays - track &amp; field'!X:AB,4,FALSE),"")</f>
        <v>20</v>
      </c>
      <c r="U99" s="26" t="str">
        <f>IFERROR(VLOOKUP(E99,'Road Races'!BU:CE,11,FALSE),"")</f>
        <v/>
      </c>
      <c r="V99" s="27" t="str">
        <f>IFERROR(VLOOKUP(E99,'Relays - track &amp; field'!AE:AO,11,FALSE),"")</f>
        <v/>
      </c>
      <c r="W99" s="26" t="str">
        <f>IFERROR(VLOOKUP(E99,SGP!C:H,6,FALSE),"")</f>
        <v/>
      </c>
      <c r="X99" s="26" t="str">
        <f>IFERROR(VLOOKUP(E99,'Road Races'!CI:CS,11,FALSE),"")</f>
        <v/>
      </c>
      <c r="Y99" s="26" t="str">
        <f>IFERROR(VLOOKUP(E99,'Relays - track &amp; field'!AS:BC,11,FALSE),"")</f>
        <v/>
      </c>
      <c r="Z99" s="27" t="str">
        <f>IFERROR(VLOOKUP(E99,'Road Races'!CW:DG,11,FALSE),"")</f>
        <v/>
      </c>
      <c r="AA99" s="27" t="str">
        <f>IFERROR(VLOOKUP(Table!E100,'Club Champs'!D:H,4,FALSE),"")</f>
        <v/>
      </c>
      <c r="AB99" s="26" t="str">
        <f>IFERROR(VLOOKUP(E99,'Relays - track &amp; field'!AS:BC,11,FALSE),"")</f>
        <v/>
      </c>
      <c r="AC99" s="26" t="str">
        <f>IFERROR(VLOOKUP(E99,SGP!BE:BJ,6,FALSE),"")</f>
        <v/>
      </c>
      <c r="AD99" s="26" t="str">
        <f>IFERROR(VLOOKUP(E99,'Road Races'!DK:DU,11,FALSE),"")</f>
        <v/>
      </c>
      <c r="AE99" s="26" t="str">
        <f>IFERROR(VLOOKUP(E99,Marathon!C:M,11,FALSE),"")</f>
        <v/>
      </c>
      <c r="AF99" s="26"/>
      <c r="AG99" s="26"/>
      <c r="AH99" s="26"/>
      <c r="AI99" s="26"/>
      <c r="AJ99" s="25"/>
      <c r="AK99" s="25" t="str">
        <f t="shared" si="54"/>
        <v/>
      </c>
      <c r="AL99" s="25" t="str">
        <f t="shared" si="55"/>
        <v/>
      </c>
      <c r="AM99" s="25" t="str">
        <f t="shared" si="56"/>
        <v/>
      </c>
      <c r="AN99" s="25" t="str">
        <f t="shared" si="57"/>
        <v/>
      </c>
      <c r="AO99" s="25" t="str">
        <f t="shared" si="75"/>
        <v/>
      </c>
      <c r="AP99" s="25" t="str">
        <f t="shared" si="76"/>
        <v/>
      </c>
      <c r="AQ99" s="25" t="str">
        <f t="shared" si="77"/>
        <v/>
      </c>
      <c r="AR99" s="25" t="str">
        <f t="shared" si="58"/>
        <v/>
      </c>
      <c r="AS99" s="25" t="str">
        <f t="shared" si="59"/>
        <v/>
      </c>
      <c r="AT99" s="25" t="str">
        <f t="shared" si="60"/>
        <v/>
      </c>
      <c r="AU99" s="25" t="str">
        <f t="shared" si="61"/>
        <v/>
      </c>
      <c r="AV99" s="25" t="str">
        <f t="shared" si="62"/>
        <v/>
      </c>
      <c r="AW99" s="25" t="str">
        <f t="shared" si="63"/>
        <v/>
      </c>
      <c r="AX99" s="25" t="str">
        <f t="shared" si="64"/>
        <v/>
      </c>
      <c r="AY99" s="25" t="str">
        <f t="shared" si="65"/>
        <v/>
      </c>
      <c r="AZ99" s="25" t="str">
        <f t="shared" si="66"/>
        <v/>
      </c>
      <c r="BA99" s="25" t="str">
        <f t="shared" si="78"/>
        <v/>
      </c>
      <c r="BB99" s="25" t="str">
        <f t="shared" si="67"/>
        <v/>
      </c>
      <c r="BC99" s="25" t="str">
        <f t="shared" si="68"/>
        <v/>
      </c>
      <c r="BD99" s="25"/>
      <c r="BE99" s="25"/>
      <c r="BF99" s="25"/>
      <c r="BG99" s="25"/>
      <c r="BH99" s="25" t="str">
        <f t="shared" si="69"/>
        <v/>
      </c>
      <c r="BI99" s="25" t="str">
        <f t="shared" si="70"/>
        <v/>
      </c>
      <c r="BJ99" s="25">
        <f t="shared" si="71"/>
        <v>20</v>
      </c>
      <c r="BK99" s="25" t="str">
        <f t="shared" si="72"/>
        <v/>
      </c>
      <c r="BL99" s="25" t="str">
        <f t="shared" si="73"/>
        <v/>
      </c>
      <c r="BM99" s="25" t="str">
        <f t="shared" si="74"/>
        <v/>
      </c>
      <c r="BN99" s="25"/>
      <c r="BO99" s="25">
        <f t="shared" si="79"/>
        <v>20</v>
      </c>
      <c r="BP99" s="4"/>
    </row>
    <row r="100" spans="1:68" x14ac:dyDescent="0.25">
      <c r="A100" s="3"/>
      <c r="B100" s="25">
        <v>104</v>
      </c>
      <c r="C100" s="25">
        <f t="shared" si="43"/>
        <v>10</v>
      </c>
      <c r="D100" s="25">
        <v>94</v>
      </c>
      <c r="E100" s="51" t="s">
        <v>302</v>
      </c>
      <c r="F100" s="108">
        <f t="shared" si="44"/>
        <v>21</v>
      </c>
      <c r="G100" s="107">
        <f t="shared" si="45"/>
        <v>20</v>
      </c>
      <c r="H100" s="25" t="str">
        <f t="shared" si="46"/>
        <v/>
      </c>
      <c r="I100" s="25" t="str">
        <f t="shared" si="47"/>
        <v/>
      </c>
      <c r="J100" s="110">
        <f t="shared" si="48"/>
        <v>1</v>
      </c>
      <c r="K100" s="109" t="str">
        <f>IFERROR(VLOOKUP(E100,'Road Races'!C:M,11,FALSE),"")</f>
        <v/>
      </c>
      <c r="L100" s="27" t="str">
        <f>IFERROR(VLOOKUP(E100,'Road Races'!Q:AA,11,FALSE),"")</f>
        <v/>
      </c>
      <c r="M100" s="27" t="str">
        <f>IFERROR(VLOOKUP(E100,SGP!AM:AU,6,FALSE),"")</f>
        <v/>
      </c>
      <c r="N100" s="26" t="str">
        <f>IFERROR(VLOOKUP(E100,'Road Races'!AE:AO,11,FALSE),"")</f>
        <v/>
      </c>
      <c r="O100" s="27" t="str">
        <f>IFERROR(VLOOKUP(E100,'Relays - track &amp; field'!C:F,4,FALSE),"")</f>
        <v/>
      </c>
      <c r="P100" s="26" t="str">
        <f>IFERROR(VLOOKUP(E100,'Relays - track &amp; field'!J:T,11,FALSE),"")</f>
        <v/>
      </c>
      <c r="Q100" s="26" t="str">
        <f>IFERROR(VLOOKUP(E100,'Road Races'!AS:BC,11,FALSE),"")</f>
        <v/>
      </c>
      <c r="R100" s="26" t="str">
        <f>IFERROR(VLOOKUP(E100,'Road Races'!BG:BQ,11,FALSE),"")</f>
        <v/>
      </c>
      <c r="S100" s="26" t="str">
        <f>IFERROR(VLOOKUP(E100,SGP!U:Z,6,FALSE),"")</f>
        <v/>
      </c>
      <c r="T100" s="26" t="str">
        <f>IFERROR(VLOOKUP(E100,'Relays - track &amp; field'!X:AB,4,FALSE),"")</f>
        <v/>
      </c>
      <c r="U100" s="26" t="str">
        <f>IFERROR(VLOOKUP(E100,'Road Races'!BU:CE,11,FALSE),"")</f>
        <v/>
      </c>
      <c r="V100" s="27" t="str">
        <f>IFERROR(VLOOKUP(E100,'Relays - track &amp; field'!AE:AO,11,FALSE),"")</f>
        <v/>
      </c>
      <c r="W100" s="26">
        <f>IFERROR(VLOOKUP(E100,SGP!C:H,6,FALSE),"")</f>
        <v>20</v>
      </c>
      <c r="X100" s="26" t="str">
        <f>IFERROR(VLOOKUP(E100,'Road Races'!CI:CS,11,FALSE),"")</f>
        <v/>
      </c>
      <c r="Y100" s="26" t="str">
        <f>IFERROR(VLOOKUP(E100,'Relays - track &amp; field'!AS:BC,11,FALSE),"")</f>
        <v/>
      </c>
      <c r="Z100" s="27" t="str">
        <f>IFERROR(VLOOKUP(E100,'Road Races'!CW:DG,11,FALSE),"")</f>
        <v/>
      </c>
      <c r="AA100" s="27" t="str">
        <f>IFERROR(VLOOKUP(Table!E110,'Club Champs'!D:H,4,FALSE),"")</f>
        <v/>
      </c>
      <c r="AB100" s="26" t="str">
        <f>IFERROR(VLOOKUP(E100,'Relays - track &amp; field'!AS:BC,11,FALSE),"")</f>
        <v/>
      </c>
      <c r="AC100" s="26" t="str">
        <f>IFERROR(VLOOKUP(E100,SGP!BE:BJ,6,FALSE),"")</f>
        <v/>
      </c>
      <c r="AD100" s="26" t="str">
        <f>IFERROR(VLOOKUP(E100,'Road Races'!DK:DU,11,FALSE),"")</f>
        <v/>
      </c>
      <c r="AE100" s="26" t="str">
        <f>IFERROR(VLOOKUP(E100,Marathon!C:M,11,FALSE),"")</f>
        <v/>
      </c>
      <c r="AF100" s="26"/>
      <c r="AG100" s="26"/>
      <c r="AH100" s="26"/>
      <c r="AI100" s="26"/>
      <c r="AJ100" s="25"/>
      <c r="AK100" s="25" t="str">
        <f t="shared" si="54"/>
        <v/>
      </c>
      <c r="AL100" s="25" t="str">
        <f t="shared" si="55"/>
        <v/>
      </c>
      <c r="AM100" s="25">
        <f t="shared" si="56"/>
        <v>20</v>
      </c>
      <c r="AN100" s="25" t="str">
        <f t="shared" si="57"/>
        <v/>
      </c>
      <c r="AO100" s="25">
        <f t="shared" si="75"/>
        <v>20</v>
      </c>
      <c r="AP100" s="25" t="str">
        <f t="shared" si="76"/>
        <v/>
      </c>
      <c r="AQ100" s="25" t="str">
        <f t="shared" si="77"/>
        <v/>
      </c>
      <c r="AR100" s="25" t="str">
        <f t="shared" si="58"/>
        <v/>
      </c>
      <c r="AS100" s="25" t="str">
        <f t="shared" si="59"/>
        <v/>
      </c>
      <c r="AT100" s="25" t="str">
        <f t="shared" si="60"/>
        <v/>
      </c>
      <c r="AU100" s="25" t="str">
        <f t="shared" si="61"/>
        <v/>
      </c>
      <c r="AV100" s="25" t="str">
        <f t="shared" si="62"/>
        <v/>
      </c>
      <c r="AW100" s="25" t="str">
        <f t="shared" si="63"/>
        <v/>
      </c>
      <c r="AX100" s="25" t="str">
        <f t="shared" si="64"/>
        <v/>
      </c>
      <c r="AY100" s="25" t="str">
        <f t="shared" si="65"/>
        <v/>
      </c>
      <c r="AZ100" s="25" t="str">
        <f t="shared" si="66"/>
        <v/>
      </c>
      <c r="BA100" s="25" t="str">
        <f t="shared" si="78"/>
        <v/>
      </c>
      <c r="BB100" s="25" t="str">
        <f t="shared" si="67"/>
        <v/>
      </c>
      <c r="BC100" s="25" t="str">
        <f t="shared" si="68"/>
        <v/>
      </c>
      <c r="BD100" s="25"/>
      <c r="BE100" s="25"/>
      <c r="BF100" s="25"/>
      <c r="BG100" s="25"/>
      <c r="BH100" s="25" t="str">
        <f t="shared" si="69"/>
        <v/>
      </c>
      <c r="BI100" s="25" t="str">
        <f t="shared" si="70"/>
        <v/>
      </c>
      <c r="BJ100" s="25" t="str">
        <f t="shared" si="71"/>
        <v/>
      </c>
      <c r="BK100" s="25" t="str">
        <f t="shared" si="72"/>
        <v/>
      </c>
      <c r="BL100" s="25" t="str">
        <f t="shared" si="73"/>
        <v/>
      </c>
      <c r="BM100" s="25" t="str">
        <f t="shared" si="74"/>
        <v/>
      </c>
      <c r="BN100" s="25"/>
      <c r="BO100" s="25" t="str">
        <f t="shared" si="79"/>
        <v/>
      </c>
      <c r="BP100" s="4"/>
    </row>
    <row r="101" spans="1:68" x14ac:dyDescent="0.25">
      <c r="A101" s="3"/>
      <c r="B101" s="25">
        <v>84</v>
      </c>
      <c r="C101" s="25">
        <f t="shared" si="43"/>
        <v>-11</v>
      </c>
      <c r="D101" s="25">
        <v>95</v>
      </c>
      <c r="E101" s="51" t="s">
        <v>284</v>
      </c>
      <c r="F101" s="108">
        <f t="shared" si="44"/>
        <v>20</v>
      </c>
      <c r="G101" s="107" t="str">
        <f t="shared" si="45"/>
        <v/>
      </c>
      <c r="H101" s="25">
        <f t="shared" si="46"/>
        <v>19</v>
      </c>
      <c r="I101" s="25" t="str">
        <f t="shared" si="47"/>
        <v/>
      </c>
      <c r="J101" s="110">
        <f t="shared" si="48"/>
        <v>1</v>
      </c>
      <c r="K101" s="109">
        <f>IFERROR(VLOOKUP(E101,'Road Races'!C:M,11,FALSE),"")</f>
        <v>19</v>
      </c>
      <c r="L101" s="27" t="str">
        <f>IFERROR(VLOOKUP(E101,'Road Races'!Q:AA,11,FALSE),"")</f>
        <v/>
      </c>
      <c r="M101" s="27" t="str">
        <f>IFERROR(VLOOKUP(E101,SGP!AM:AU,6,FALSE),"")</f>
        <v/>
      </c>
      <c r="N101" s="26" t="str">
        <f>IFERROR(VLOOKUP(E101,'Road Races'!AE:AO,11,FALSE),"")</f>
        <v/>
      </c>
      <c r="O101" s="27" t="str">
        <f>IFERROR(VLOOKUP(E101,'Relays - track &amp; field'!C:F,4,FALSE),"")</f>
        <v/>
      </c>
      <c r="P101" s="26" t="str">
        <f>IFERROR(VLOOKUP(E101,'Relays - track &amp; field'!J:T,11,FALSE),"")</f>
        <v/>
      </c>
      <c r="Q101" s="26" t="str">
        <f>IFERROR(VLOOKUP(E101,'Road Races'!AS:BC,11,FALSE),"")</f>
        <v/>
      </c>
      <c r="R101" s="26" t="str">
        <f>IFERROR(VLOOKUP(E101,'Road Races'!BG:BQ,11,FALSE),"")</f>
        <v/>
      </c>
      <c r="S101" s="26" t="str">
        <f>IFERROR(VLOOKUP(E101,SGP!U:Z,6,FALSE),"")</f>
        <v/>
      </c>
      <c r="T101" s="26" t="str">
        <f>IFERROR(VLOOKUP(E101,'Relays - track &amp; field'!X:AB,4,FALSE),"")</f>
        <v/>
      </c>
      <c r="U101" s="26" t="str">
        <f>IFERROR(VLOOKUP(E101,'Road Races'!BU:CE,11,FALSE),"")</f>
        <v/>
      </c>
      <c r="V101" s="27" t="str">
        <f>IFERROR(VLOOKUP(E101,'Relays - track &amp; field'!AE:AO,11,FALSE),"")</f>
        <v/>
      </c>
      <c r="W101" s="26" t="str">
        <f>IFERROR(VLOOKUP(E101,SGP!C:H,6,FALSE),"")</f>
        <v/>
      </c>
      <c r="X101" s="26" t="str">
        <f>IFERROR(VLOOKUP(E101,'Road Races'!CI:CS,11,FALSE),"")</f>
        <v/>
      </c>
      <c r="Y101" s="26" t="str">
        <f>IFERROR(VLOOKUP(E101,'Relays - track &amp; field'!AS:BC,11,FALSE),"")</f>
        <v/>
      </c>
      <c r="Z101" s="27" t="str">
        <f>IFERROR(VLOOKUP(E101,'Road Races'!CW:DG,11,FALSE),"")</f>
        <v/>
      </c>
      <c r="AA101" s="27" t="str">
        <f>IFERROR(VLOOKUP(Table!E65,'Club Champs'!D:H,4,FALSE),"")</f>
        <v/>
      </c>
      <c r="AB101" s="26" t="str">
        <f>IFERROR(VLOOKUP(E101,'Relays - track &amp; field'!AS:BC,11,FALSE),"")</f>
        <v/>
      </c>
      <c r="AC101" s="26" t="str">
        <f>IFERROR(VLOOKUP(E101,SGP!BE:BJ,6,FALSE),"")</f>
        <v/>
      </c>
      <c r="AD101" s="26" t="str">
        <f>IFERROR(VLOOKUP(E101,'Road Races'!DK:DU,11,FALSE),"")</f>
        <v/>
      </c>
      <c r="AE101" s="26" t="str">
        <f>IFERROR(VLOOKUP(E101,Marathon!C:M,11,FALSE),"")</f>
        <v/>
      </c>
      <c r="AF101" s="26"/>
      <c r="AG101" s="26"/>
      <c r="AH101" s="26"/>
      <c r="AI101" s="26"/>
      <c r="AJ101" s="25"/>
      <c r="AK101" s="25" t="str">
        <f t="shared" si="54"/>
        <v/>
      </c>
      <c r="AL101" s="25" t="str">
        <f t="shared" si="55"/>
        <v/>
      </c>
      <c r="AM101" s="25" t="str">
        <f t="shared" si="56"/>
        <v/>
      </c>
      <c r="AN101" s="25" t="str">
        <f t="shared" si="57"/>
        <v/>
      </c>
      <c r="AO101" s="25" t="str">
        <f t="shared" si="75"/>
        <v/>
      </c>
      <c r="AP101" s="25" t="str">
        <f t="shared" si="76"/>
        <v/>
      </c>
      <c r="AQ101" s="25">
        <f t="shared" si="77"/>
        <v>19</v>
      </c>
      <c r="AR101" s="25" t="str">
        <f t="shared" si="58"/>
        <v/>
      </c>
      <c r="AS101" s="25" t="str">
        <f t="shared" si="59"/>
        <v/>
      </c>
      <c r="AT101" s="25" t="str">
        <f t="shared" si="60"/>
        <v/>
      </c>
      <c r="AU101" s="25" t="str">
        <f t="shared" si="61"/>
        <v/>
      </c>
      <c r="AV101" s="25" t="str">
        <f t="shared" si="62"/>
        <v/>
      </c>
      <c r="AW101" s="25" t="str">
        <f t="shared" si="63"/>
        <v/>
      </c>
      <c r="AX101" s="25" t="str">
        <f t="shared" si="64"/>
        <v/>
      </c>
      <c r="AY101" s="25" t="str">
        <f t="shared" si="65"/>
        <v/>
      </c>
      <c r="AZ101" s="25" t="str">
        <f t="shared" si="66"/>
        <v/>
      </c>
      <c r="BA101" s="25">
        <f t="shared" si="78"/>
        <v>19</v>
      </c>
      <c r="BB101" s="25" t="str">
        <f t="shared" si="67"/>
        <v/>
      </c>
      <c r="BC101" s="25" t="str">
        <f t="shared" si="68"/>
        <v/>
      </c>
      <c r="BD101" s="25"/>
      <c r="BE101" s="25"/>
      <c r="BF101" s="25"/>
      <c r="BG101" s="25"/>
      <c r="BH101" s="25" t="str">
        <f t="shared" si="69"/>
        <v/>
      </c>
      <c r="BI101" s="25" t="str">
        <f t="shared" si="70"/>
        <v/>
      </c>
      <c r="BJ101" s="25" t="str">
        <f t="shared" si="71"/>
        <v/>
      </c>
      <c r="BK101" s="25" t="str">
        <f t="shared" si="72"/>
        <v/>
      </c>
      <c r="BL101" s="25" t="str">
        <f t="shared" si="73"/>
        <v/>
      </c>
      <c r="BM101" s="25" t="str">
        <f t="shared" si="74"/>
        <v/>
      </c>
      <c r="BN101" s="25"/>
      <c r="BO101" s="25" t="str">
        <f t="shared" si="79"/>
        <v/>
      </c>
      <c r="BP101" s="4"/>
    </row>
    <row r="102" spans="1:68" x14ac:dyDescent="0.25">
      <c r="A102" s="3"/>
      <c r="B102" s="25">
        <v>85</v>
      </c>
      <c r="C102" s="25">
        <f t="shared" si="43"/>
        <v>-11</v>
      </c>
      <c r="D102" s="25">
        <v>96</v>
      </c>
      <c r="E102" s="51" t="s">
        <v>10</v>
      </c>
      <c r="F102" s="108">
        <f t="shared" si="44"/>
        <v>11</v>
      </c>
      <c r="G102" s="107" t="str">
        <f t="shared" si="45"/>
        <v/>
      </c>
      <c r="H102" s="25">
        <f t="shared" si="46"/>
        <v>10</v>
      </c>
      <c r="I102" s="25" t="str">
        <f t="shared" si="47"/>
        <v/>
      </c>
      <c r="J102" s="110">
        <f t="shared" si="48"/>
        <v>1</v>
      </c>
      <c r="K102" s="109">
        <f>IFERROR(VLOOKUP(E102,'Road Races'!C:M,11,FALSE),"")</f>
        <v>10</v>
      </c>
      <c r="L102" s="27" t="str">
        <f>IFERROR(VLOOKUP(E102,'Road Races'!Q:AA,11,FALSE),"")</f>
        <v/>
      </c>
      <c r="M102" s="27" t="str">
        <f>IFERROR(VLOOKUP(E102,SGP!AM:AU,6,FALSE),"")</f>
        <v/>
      </c>
      <c r="N102" s="26" t="str">
        <f>IFERROR(VLOOKUP(E102,'Road Races'!AE:AO,11,FALSE),"")</f>
        <v/>
      </c>
      <c r="O102" s="27" t="str">
        <f>IFERROR(VLOOKUP(E102,'Relays - track &amp; field'!C:F,4,FALSE),"")</f>
        <v/>
      </c>
      <c r="P102" s="26" t="str">
        <f>IFERROR(VLOOKUP(E102,'Relays - track &amp; field'!J:T,11,FALSE),"")</f>
        <v/>
      </c>
      <c r="Q102" s="26" t="str">
        <f>IFERROR(VLOOKUP(E102,'Road Races'!AS:BC,11,FALSE),"")</f>
        <v/>
      </c>
      <c r="R102" s="26" t="str">
        <f>IFERROR(VLOOKUP(E102,'Road Races'!BG:BQ,11,FALSE),"")</f>
        <v/>
      </c>
      <c r="S102" s="26" t="str">
        <f>IFERROR(VLOOKUP(E102,SGP!U:Z,6,FALSE),"")</f>
        <v/>
      </c>
      <c r="T102" s="26" t="str">
        <f>IFERROR(VLOOKUP(E102,'Relays - track &amp; field'!X:AB,4,FALSE),"")</f>
        <v/>
      </c>
      <c r="U102" s="26" t="str">
        <f>IFERROR(VLOOKUP(E102,'Road Races'!BU:CE,11,FALSE),"")</f>
        <v/>
      </c>
      <c r="V102" s="27" t="str">
        <f>IFERROR(VLOOKUP(E102,'Relays - track &amp; field'!AE:AO,11,FALSE),"")</f>
        <v/>
      </c>
      <c r="W102" s="26" t="str">
        <f>IFERROR(VLOOKUP(E102,SGP!C:H,6,FALSE),"")</f>
        <v/>
      </c>
      <c r="X102" s="26" t="str">
        <f>IFERROR(VLOOKUP(E102,'Road Races'!CI:CS,11,FALSE),"")</f>
        <v/>
      </c>
      <c r="Y102" s="26" t="str">
        <f>IFERROR(VLOOKUP(E102,'Relays - track &amp; field'!AS:BC,11,FALSE),"")</f>
        <v/>
      </c>
      <c r="Z102" s="27" t="str">
        <f>IFERROR(VLOOKUP(E102,'Road Races'!CW:DG,11,FALSE),"")</f>
        <v/>
      </c>
      <c r="AA102" s="27" t="str">
        <f>IFERROR(VLOOKUP(Table!E50,'Club Champs'!D:H,4,FALSE),"")</f>
        <v/>
      </c>
      <c r="AB102" s="26" t="str">
        <f>IFERROR(VLOOKUP(E102,'Relays - track &amp; field'!AS:BC,11,FALSE),"")</f>
        <v/>
      </c>
      <c r="AC102" s="26" t="str">
        <f>IFERROR(VLOOKUP(E102,SGP!BE:BJ,6,FALSE),"")</f>
        <v/>
      </c>
      <c r="AD102" s="26" t="str">
        <f>IFERROR(VLOOKUP(E102,'Road Races'!DK:DU,11,FALSE),"")</f>
        <v/>
      </c>
      <c r="AE102" s="26" t="str">
        <f>IFERROR(VLOOKUP(E102,Marathon!C:M,11,FALSE),"")</f>
        <v/>
      </c>
      <c r="AF102" s="26"/>
      <c r="AG102" s="26"/>
      <c r="AH102" s="26"/>
      <c r="AI102" s="26"/>
      <c r="AJ102" s="25"/>
      <c r="AK102" s="25" t="str">
        <f t="shared" si="54"/>
        <v/>
      </c>
      <c r="AL102" s="25" t="str">
        <f t="shared" si="55"/>
        <v/>
      </c>
      <c r="AM102" s="25" t="str">
        <f t="shared" si="56"/>
        <v/>
      </c>
      <c r="AN102" s="25" t="str">
        <f t="shared" si="57"/>
        <v/>
      </c>
      <c r="AO102" s="25" t="str">
        <f t="shared" si="75"/>
        <v/>
      </c>
      <c r="AP102" s="25" t="str">
        <f t="shared" si="76"/>
        <v/>
      </c>
      <c r="AQ102" s="25">
        <f t="shared" si="77"/>
        <v>10</v>
      </c>
      <c r="AR102" s="25" t="str">
        <f t="shared" si="58"/>
        <v/>
      </c>
      <c r="AS102" s="25" t="str">
        <f t="shared" si="59"/>
        <v/>
      </c>
      <c r="AT102" s="25" t="str">
        <f t="shared" si="60"/>
        <v/>
      </c>
      <c r="AU102" s="25" t="str">
        <f t="shared" si="61"/>
        <v/>
      </c>
      <c r="AV102" s="25" t="str">
        <f t="shared" si="62"/>
        <v/>
      </c>
      <c r="AW102" s="25" t="str">
        <f t="shared" si="63"/>
        <v/>
      </c>
      <c r="AX102" s="25" t="str">
        <f t="shared" si="64"/>
        <v/>
      </c>
      <c r="AY102" s="25" t="str">
        <f t="shared" si="65"/>
        <v/>
      </c>
      <c r="AZ102" s="25" t="str">
        <f t="shared" si="66"/>
        <v/>
      </c>
      <c r="BA102" s="25">
        <f t="shared" si="78"/>
        <v>10</v>
      </c>
      <c r="BB102" s="25" t="str">
        <f t="shared" si="67"/>
        <v/>
      </c>
      <c r="BC102" s="25" t="str">
        <f t="shared" si="68"/>
        <v/>
      </c>
      <c r="BD102" s="25"/>
      <c r="BE102" s="25"/>
      <c r="BF102" s="25"/>
      <c r="BG102" s="25"/>
      <c r="BH102" s="25" t="str">
        <f t="shared" si="69"/>
        <v/>
      </c>
      <c r="BI102" s="25" t="str">
        <f t="shared" si="70"/>
        <v/>
      </c>
      <c r="BJ102" s="25" t="str">
        <f t="shared" si="71"/>
        <v/>
      </c>
      <c r="BK102" s="25" t="str">
        <f t="shared" si="72"/>
        <v/>
      </c>
      <c r="BL102" s="25" t="str">
        <f t="shared" si="73"/>
        <v/>
      </c>
      <c r="BM102" s="25" t="str">
        <f t="shared" si="74"/>
        <v/>
      </c>
      <c r="BN102" s="25"/>
      <c r="BO102" s="25" t="str">
        <f t="shared" si="79"/>
        <v/>
      </c>
      <c r="BP102" s="4"/>
    </row>
    <row r="103" spans="1:68" x14ac:dyDescent="0.25">
      <c r="A103" s="3"/>
      <c r="B103" s="25">
        <v>86</v>
      </c>
      <c r="C103" s="25">
        <f t="shared" ref="C103:C134" si="80">B103-D103</f>
        <v>-11</v>
      </c>
      <c r="D103" s="25">
        <v>97</v>
      </c>
      <c r="E103" s="51" t="s">
        <v>106</v>
      </c>
      <c r="F103" s="108">
        <f t="shared" ref="F103:F134" si="81">SUM(G103:I103)+J103+IF(AA103="",0,AA103)</f>
        <v>11</v>
      </c>
      <c r="G103" s="107" t="str">
        <f t="shared" ref="G103:G110" si="82">IF(AO103="","",(SUM(AO103:AP103)))</f>
        <v/>
      </c>
      <c r="H103" s="25">
        <f t="shared" ref="H103:H110" si="83">IF(BA103="","",(SUM(BA103:BC103)))</f>
        <v>10</v>
      </c>
      <c r="I103" s="25" t="str">
        <f t="shared" ref="I103:I110" si="84">BO103</f>
        <v/>
      </c>
      <c r="J103" s="110">
        <f t="shared" ref="J103:J134" si="85">COUNT(K103:AI103)*1</f>
        <v>1</v>
      </c>
      <c r="K103" s="109">
        <f>IFERROR(VLOOKUP(E103,'Road Races'!C:M,11,FALSE),"")</f>
        <v>10</v>
      </c>
      <c r="L103" s="27" t="str">
        <f>IFERROR(VLOOKUP(E103,'Road Races'!Q:AA,11,FALSE),"")</f>
        <v/>
      </c>
      <c r="M103" s="27" t="str">
        <f>IFERROR(VLOOKUP(E103,SGP!AM:AU,6,FALSE),"")</f>
        <v/>
      </c>
      <c r="N103" s="26" t="str">
        <f>IFERROR(VLOOKUP(E103,'Road Races'!AE:AO,11,FALSE),"")</f>
        <v/>
      </c>
      <c r="O103" s="27" t="str">
        <f>IFERROR(VLOOKUP(E103,'Relays - track &amp; field'!C:F,4,FALSE),"")</f>
        <v/>
      </c>
      <c r="P103" s="26" t="str">
        <f>IFERROR(VLOOKUP(E103,'Relays - track &amp; field'!J:T,11,FALSE),"")</f>
        <v/>
      </c>
      <c r="Q103" s="26" t="str">
        <f>IFERROR(VLOOKUP(E103,'Road Races'!AS:BC,11,FALSE),"")</f>
        <v/>
      </c>
      <c r="R103" s="26" t="str">
        <f>IFERROR(VLOOKUP(E103,'Road Races'!BG:BQ,11,FALSE),"")</f>
        <v/>
      </c>
      <c r="S103" s="26" t="str">
        <f>IFERROR(VLOOKUP(E103,SGP!U:Z,6,FALSE),"")</f>
        <v/>
      </c>
      <c r="T103" s="26" t="str">
        <f>IFERROR(VLOOKUP(E103,'Relays - track &amp; field'!X:AB,4,FALSE),"")</f>
        <v/>
      </c>
      <c r="U103" s="26" t="str">
        <f>IFERROR(VLOOKUP(E103,'Road Races'!BU:CE,11,FALSE),"")</f>
        <v/>
      </c>
      <c r="V103" s="27" t="str">
        <f>IFERROR(VLOOKUP(E103,'Relays - track &amp; field'!AE:AO,11,FALSE),"")</f>
        <v/>
      </c>
      <c r="W103" s="26" t="str">
        <f>IFERROR(VLOOKUP(E103,SGP!C:H,6,FALSE),"")</f>
        <v/>
      </c>
      <c r="X103" s="26" t="str">
        <f>IFERROR(VLOOKUP(E103,'Road Races'!CI:CS,11,FALSE),"")</f>
        <v/>
      </c>
      <c r="Y103" s="26" t="str">
        <f>IFERROR(VLOOKUP(E103,'Relays - track &amp; field'!AS:BC,11,FALSE),"")</f>
        <v/>
      </c>
      <c r="Z103" s="27" t="str">
        <f>IFERROR(VLOOKUP(E103,'Road Races'!CW:DG,11,FALSE),"")</f>
        <v/>
      </c>
      <c r="AA103" s="27" t="str">
        <f>IFERROR(VLOOKUP(Table!E53,'Club Champs'!D:H,4,FALSE),"")</f>
        <v/>
      </c>
      <c r="AB103" s="26" t="str">
        <f>IFERROR(VLOOKUP(E103,'Relays - track &amp; field'!AS:BC,11,FALSE),"")</f>
        <v/>
      </c>
      <c r="AC103" s="26" t="str">
        <f>IFERROR(VLOOKUP(E103,SGP!BE:BJ,6,FALSE),"")</f>
        <v/>
      </c>
      <c r="AD103" s="26" t="str">
        <f>IFERROR(VLOOKUP(E103,'Road Races'!DK:DU,11,FALSE),"")</f>
        <v/>
      </c>
      <c r="AE103" s="26" t="str">
        <f>IFERROR(VLOOKUP(E103,Marathon!C:M,11,FALSE),"")</f>
        <v/>
      </c>
      <c r="AF103" s="26"/>
      <c r="AG103" s="26"/>
      <c r="AH103" s="26"/>
      <c r="AI103" s="26"/>
      <c r="AJ103" s="25"/>
      <c r="AK103" s="25" t="str">
        <f t="shared" si="54"/>
        <v/>
      </c>
      <c r="AL103" s="25" t="str">
        <f t="shared" si="55"/>
        <v/>
      </c>
      <c r="AM103" s="25" t="str">
        <f t="shared" si="56"/>
        <v/>
      </c>
      <c r="AN103" s="25" t="str">
        <f t="shared" si="57"/>
        <v/>
      </c>
      <c r="AO103" s="25" t="str">
        <f t="shared" ref="AO103:AO134" si="86">IF(COUNT(AK103:AN103)&gt;=1,(LARGE(AK103:AN103,1)),"")</f>
        <v/>
      </c>
      <c r="AP103" s="25" t="str">
        <f t="shared" ref="AP103:AP134" si="87">IF(COUNT(AK103:AN103)&gt;=2,(LARGE(AK103:AN103,2)),"")</f>
        <v/>
      </c>
      <c r="AQ103" s="25">
        <f t="shared" ref="AQ103:AQ134" si="88">IF(K103="","",K103)</f>
        <v>10</v>
      </c>
      <c r="AR103" s="25" t="str">
        <f t="shared" si="58"/>
        <v/>
      </c>
      <c r="AS103" s="25" t="str">
        <f t="shared" si="59"/>
        <v/>
      </c>
      <c r="AT103" s="25" t="str">
        <f t="shared" si="60"/>
        <v/>
      </c>
      <c r="AU103" s="25" t="str">
        <f t="shared" si="61"/>
        <v/>
      </c>
      <c r="AV103" s="25" t="str">
        <f t="shared" si="62"/>
        <v/>
      </c>
      <c r="AW103" s="25" t="str">
        <f t="shared" si="63"/>
        <v/>
      </c>
      <c r="AX103" s="25" t="str">
        <f t="shared" si="64"/>
        <v/>
      </c>
      <c r="AY103" s="25" t="str">
        <f t="shared" si="65"/>
        <v/>
      </c>
      <c r="AZ103" s="25" t="str">
        <f t="shared" si="66"/>
        <v/>
      </c>
      <c r="BA103" s="25">
        <f t="shared" ref="BA103:BA134" si="89">IF(COUNT(AQ103:AZ103)&gt;=1,(LARGE(AQ103:AZ103,1)),"")</f>
        <v>10</v>
      </c>
      <c r="BB103" s="25" t="str">
        <f t="shared" si="67"/>
        <v/>
      </c>
      <c r="BC103" s="25" t="str">
        <f t="shared" si="68"/>
        <v/>
      </c>
      <c r="BD103" s="25"/>
      <c r="BE103" s="25"/>
      <c r="BF103" s="25"/>
      <c r="BG103" s="25"/>
      <c r="BH103" s="25" t="str">
        <f t="shared" si="69"/>
        <v/>
      </c>
      <c r="BI103" s="25" t="str">
        <f t="shared" si="70"/>
        <v/>
      </c>
      <c r="BJ103" s="25" t="str">
        <f t="shared" si="71"/>
        <v/>
      </c>
      <c r="BK103" s="25" t="str">
        <f t="shared" si="72"/>
        <v/>
      </c>
      <c r="BL103" s="25" t="str">
        <f t="shared" si="73"/>
        <v/>
      </c>
      <c r="BM103" s="25" t="str">
        <f t="shared" si="74"/>
        <v/>
      </c>
      <c r="BN103" s="25"/>
      <c r="BO103" s="25" t="str">
        <f t="shared" ref="BO103:BO134" si="90">IF(COUNT(BH103:BN103)&gt;=1,(LARGE(BH103:BN103,1)),"")</f>
        <v/>
      </c>
      <c r="BP103" s="4"/>
    </row>
    <row r="104" spans="1:68" x14ac:dyDescent="0.25">
      <c r="A104" s="3"/>
      <c r="B104" s="25">
        <v>87</v>
      </c>
      <c r="C104" s="25">
        <f t="shared" si="80"/>
        <v>-11</v>
      </c>
      <c r="D104" s="25">
        <v>98</v>
      </c>
      <c r="E104" s="51" t="s">
        <v>269</v>
      </c>
      <c r="F104" s="108">
        <f t="shared" si="81"/>
        <v>11</v>
      </c>
      <c r="G104" s="107" t="str">
        <f t="shared" si="82"/>
        <v/>
      </c>
      <c r="H104" s="25">
        <f t="shared" si="83"/>
        <v>10</v>
      </c>
      <c r="I104" s="25" t="str">
        <f t="shared" si="84"/>
        <v/>
      </c>
      <c r="J104" s="110">
        <f t="shared" si="85"/>
        <v>1</v>
      </c>
      <c r="K104" s="109">
        <f>IFERROR(VLOOKUP(E104,'Road Races'!C:M,11,FALSE),"")</f>
        <v>10</v>
      </c>
      <c r="L104" s="27" t="str">
        <f>IFERROR(VLOOKUP(E104,'Road Races'!Q:AA,11,FALSE),"")</f>
        <v/>
      </c>
      <c r="M104" s="27" t="str">
        <f>IFERROR(VLOOKUP(E104,SGP!AM:AU,6,FALSE),"")</f>
        <v/>
      </c>
      <c r="N104" s="26" t="str">
        <f>IFERROR(VLOOKUP(E104,'Road Races'!AE:AO,11,FALSE),"")</f>
        <v/>
      </c>
      <c r="O104" s="27" t="str">
        <f>IFERROR(VLOOKUP(E104,'Relays - track &amp; field'!C:F,4,FALSE),"")</f>
        <v/>
      </c>
      <c r="P104" s="26" t="str">
        <f>IFERROR(VLOOKUP(E104,'Relays - track &amp; field'!J:T,11,FALSE),"")</f>
        <v/>
      </c>
      <c r="Q104" s="26" t="str">
        <f>IFERROR(VLOOKUP(E104,'Road Races'!AS:BC,11,FALSE),"")</f>
        <v/>
      </c>
      <c r="R104" s="26" t="str">
        <f>IFERROR(VLOOKUP(E104,'Road Races'!BG:BQ,11,FALSE),"")</f>
        <v/>
      </c>
      <c r="S104" s="26" t="str">
        <f>IFERROR(VLOOKUP(E104,SGP!U:Z,6,FALSE),"")</f>
        <v/>
      </c>
      <c r="T104" s="26" t="str">
        <f>IFERROR(VLOOKUP(E104,'Relays - track &amp; field'!X:AB,4,FALSE),"")</f>
        <v/>
      </c>
      <c r="U104" s="26" t="str">
        <f>IFERROR(VLOOKUP(E104,'Road Races'!BU:CE,11,FALSE),"")</f>
        <v/>
      </c>
      <c r="V104" s="27" t="str">
        <f>IFERROR(VLOOKUP(E104,'Relays - track &amp; field'!AE:AO,11,FALSE),"")</f>
        <v/>
      </c>
      <c r="W104" s="26" t="str">
        <f>IFERROR(VLOOKUP(E104,SGP!C:H,6,FALSE),"")</f>
        <v/>
      </c>
      <c r="X104" s="26" t="str">
        <f>IFERROR(VLOOKUP(E104,'Road Races'!CI:CS,11,FALSE),"")</f>
        <v/>
      </c>
      <c r="Y104" s="26" t="str">
        <f>IFERROR(VLOOKUP(E104,'Relays - track &amp; field'!AS:BC,11,FALSE),"")</f>
        <v/>
      </c>
      <c r="Z104" s="27" t="str">
        <f>IFERROR(VLOOKUP(E104,'Road Races'!CW:DG,11,FALSE),"")</f>
        <v/>
      </c>
      <c r="AA104" s="27" t="str">
        <f>IFERROR(VLOOKUP(Table!E59,'Club Champs'!D:H,4,FALSE),"")</f>
        <v/>
      </c>
      <c r="AB104" s="26" t="str">
        <f>IFERROR(VLOOKUP(E104,'Relays - track &amp; field'!AS:BC,11,FALSE),"")</f>
        <v/>
      </c>
      <c r="AC104" s="26" t="str">
        <f>IFERROR(VLOOKUP(E104,SGP!BE:BJ,6,FALSE),"")</f>
        <v/>
      </c>
      <c r="AD104" s="26" t="str">
        <f>IFERROR(VLOOKUP(E104,'Road Races'!DK:DU,11,FALSE),"")</f>
        <v/>
      </c>
      <c r="AE104" s="26" t="str">
        <f>IFERROR(VLOOKUP(E104,Marathon!C:M,11,FALSE),"")</f>
        <v/>
      </c>
      <c r="AF104" s="26"/>
      <c r="AG104" s="26"/>
      <c r="AH104" s="26"/>
      <c r="AI104" s="26"/>
      <c r="AJ104" s="25"/>
      <c r="AK104" s="25" t="str">
        <f t="shared" si="54"/>
        <v/>
      </c>
      <c r="AL104" s="25" t="str">
        <f t="shared" si="55"/>
        <v/>
      </c>
      <c r="AM104" s="25" t="str">
        <f t="shared" si="56"/>
        <v/>
      </c>
      <c r="AN104" s="25" t="str">
        <f t="shared" si="57"/>
        <v/>
      </c>
      <c r="AO104" s="25" t="str">
        <f t="shared" si="86"/>
        <v/>
      </c>
      <c r="AP104" s="25" t="str">
        <f t="shared" si="87"/>
        <v/>
      </c>
      <c r="AQ104" s="25">
        <f t="shared" si="88"/>
        <v>10</v>
      </c>
      <c r="AR104" s="25" t="str">
        <f t="shared" si="58"/>
        <v/>
      </c>
      <c r="AS104" s="25" t="str">
        <f t="shared" si="59"/>
        <v/>
      </c>
      <c r="AT104" s="25" t="str">
        <f t="shared" si="60"/>
        <v/>
      </c>
      <c r="AU104" s="25" t="str">
        <f t="shared" si="61"/>
        <v/>
      </c>
      <c r="AV104" s="25" t="str">
        <f t="shared" si="62"/>
        <v/>
      </c>
      <c r="AW104" s="25" t="str">
        <f t="shared" si="63"/>
        <v/>
      </c>
      <c r="AX104" s="25" t="str">
        <f t="shared" si="64"/>
        <v/>
      </c>
      <c r="AY104" s="25" t="str">
        <f t="shared" si="65"/>
        <v/>
      </c>
      <c r="AZ104" s="25" t="str">
        <f t="shared" si="66"/>
        <v/>
      </c>
      <c r="BA104" s="25">
        <f t="shared" si="89"/>
        <v>10</v>
      </c>
      <c r="BB104" s="25" t="str">
        <f t="shared" si="67"/>
        <v/>
      </c>
      <c r="BC104" s="25" t="str">
        <f t="shared" si="68"/>
        <v/>
      </c>
      <c r="BD104" s="25"/>
      <c r="BE104" s="25"/>
      <c r="BF104" s="25"/>
      <c r="BG104" s="25"/>
      <c r="BH104" s="25" t="str">
        <f t="shared" si="69"/>
        <v/>
      </c>
      <c r="BI104" s="25" t="str">
        <f t="shared" si="70"/>
        <v/>
      </c>
      <c r="BJ104" s="25" t="str">
        <f t="shared" si="71"/>
        <v/>
      </c>
      <c r="BK104" s="25" t="str">
        <f t="shared" si="72"/>
        <v/>
      </c>
      <c r="BL104" s="25" t="str">
        <f t="shared" si="73"/>
        <v/>
      </c>
      <c r="BM104" s="25" t="str">
        <f t="shared" si="74"/>
        <v/>
      </c>
      <c r="BN104" s="25"/>
      <c r="BO104" s="25" t="str">
        <f t="shared" si="90"/>
        <v/>
      </c>
      <c r="BP104" s="4"/>
    </row>
    <row r="105" spans="1:68" x14ac:dyDescent="0.25">
      <c r="A105" s="3"/>
      <c r="B105" s="25">
        <v>88</v>
      </c>
      <c r="C105" s="25">
        <f t="shared" si="80"/>
        <v>-11</v>
      </c>
      <c r="D105" s="25">
        <v>99</v>
      </c>
      <c r="E105" s="51" t="s">
        <v>37</v>
      </c>
      <c r="F105" s="108">
        <f t="shared" si="81"/>
        <v>11</v>
      </c>
      <c r="G105" s="107" t="str">
        <f t="shared" si="82"/>
        <v/>
      </c>
      <c r="H105" s="25">
        <f t="shared" si="83"/>
        <v>10</v>
      </c>
      <c r="I105" s="25" t="str">
        <f t="shared" si="84"/>
        <v/>
      </c>
      <c r="J105" s="110">
        <f t="shared" si="85"/>
        <v>1</v>
      </c>
      <c r="K105" s="109">
        <f>IFERROR(VLOOKUP(E105,'Road Races'!C:M,11,FALSE),"")</f>
        <v>10</v>
      </c>
      <c r="L105" s="27" t="str">
        <f>IFERROR(VLOOKUP(E105,'Road Races'!Q:AA,11,FALSE),"")</f>
        <v/>
      </c>
      <c r="M105" s="27" t="str">
        <f>IFERROR(VLOOKUP(E105,SGP!AM:AU,6,FALSE),"")</f>
        <v/>
      </c>
      <c r="N105" s="26" t="str">
        <f>IFERROR(VLOOKUP(E105,'Road Races'!AE:AO,11,FALSE),"")</f>
        <v/>
      </c>
      <c r="O105" s="27" t="str">
        <f>IFERROR(VLOOKUP(E105,'Relays - track &amp; field'!C:F,4,FALSE),"")</f>
        <v/>
      </c>
      <c r="P105" s="26" t="str">
        <f>IFERROR(VLOOKUP(E105,'Relays - track &amp; field'!J:T,11,FALSE),"")</f>
        <v/>
      </c>
      <c r="Q105" s="26" t="str">
        <f>IFERROR(VLOOKUP(E105,'Road Races'!AS:BC,11,FALSE),"")</f>
        <v/>
      </c>
      <c r="R105" s="26" t="str">
        <f>IFERROR(VLOOKUP(E105,'Road Races'!BG:BQ,11,FALSE),"")</f>
        <v/>
      </c>
      <c r="S105" s="26" t="str">
        <f>IFERROR(VLOOKUP(E105,SGP!U:Z,6,FALSE),"")</f>
        <v/>
      </c>
      <c r="T105" s="26" t="str">
        <f>IFERROR(VLOOKUP(E105,'Relays - track &amp; field'!X:AB,4,FALSE),"")</f>
        <v/>
      </c>
      <c r="U105" s="26" t="str">
        <f>IFERROR(VLOOKUP(E105,'Road Races'!BU:CE,11,FALSE),"")</f>
        <v/>
      </c>
      <c r="V105" s="27" t="str">
        <f>IFERROR(VLOOKUP(E105,'Relays - track &amp; field'!AE:AO,11,FALSE),"")</f>
        <v/>
      </c>
      <c r="W105" s="26" t="str">
        <f>IFERROR(VLOOKUP(E105,SGP!C:H,6,FALSE),"")</f>
        <v/>
      </c>
      <c r="X105" s="26" t="str">
        <f>IFERROR(VLOOKUP(E105,'Road Races'!CI:CS,11,FALSE),"")</f>
        <v/>
      </c>
      <c r="Y105" s="26" t="str">
        <f>IFERROR(VLOOKUP(E105,'Relays - track &amp; field'!AS:BC,11,FALSE),"")</f>
        <v/>
      </c>
      <c r="Z105" s="27" t="str">
        <f>IFERROR(VLOOKUP(E105,'Road Races'!CW:DG,11,FALSE),"")</f>
        <v/>
      </c>
      <c r="AA105" s="27" t="str">
        <f>IFERROR(VLOOKUP(Table!E60,'Club Champs'!D:H,4,FALSE),"")</f>
        <v/>
      </c>
      <c r="AB105" s="26" t="str">
        <f>IFERROR(VLOOKUP(E105,'Relays - track &amp; field'!AS:BC,11,FALSE),"")</f>
        <v/>
      </c>
      <c r="AC105" s="26" t="str">
        <f>IFERROR(VLOOKUP(E105,SGP!BE:BJ,6,FALSE),"")</f>
        <v/>
      </c>
      <c r="AD105" s="26" t="str">
        <f>IFERROR(VLOOKUP(E105,'Road Races'!DK:DU,11,FALSE),"")</f>
        <v/>
      </c>
      <c r="AE105" s="26" t="str">
        <f>IFERROR(VLOOKUP(E105,Marathon!C:M,11,FALSE),"")</f>
        <v/>
      </c>
      <c r="AF105" s="26"/>
      <c r="AG105" s="26"/>
      <c r="AH105" s="26"/>
      <c r="AI105" s="26"/>
      <c r="AJ105" s="25"/>
      <c r="AK105" s="25" t="str">
        <f t="shared" si="54"/>
        <v/>
      </c>
      <c r="AL105" s="25" t="str">
        <f t="shared" si="55"/>
        <v/>
      </c>
      <c r="AM105" s="25" t="str">
        <f t="shared" si="56"/>
        <v/>
      </c>
      <c r="AN105" s="25" t="str">
        <f t="shared" si="57"/>
        <v/>
      </c>
      <c r="AO105" s="25" t="str">
        <f t="shared" si="86"/>
        <v/>
      </c>
      <c r="AP105" s="25" t="str">
        <f t="shared" si="87"/>
        <v/>
      </c>
      <c r="AQ105" s="25">
        <f t="shared" si="88"/>
        <v>10</v>
      </c>
      <c r="AR105" s="25" t="str">
        <f t="shared" si="58"/>
        <v/>
      </c>
      <c r="AS105" s="25" t="str">
        <f t="shared" si="59"/>
        <v/>
      </c>
      <c r="AT105" s="25" t="str">
        <f t="shared" si="60"/>
        <v/>
      </c>
      <c r="AU105" s="25" t="str">
        <f t="shared" si="61"/>
        <v/>
      </c>
      <c r="AV105" s="25" t="str">
        <f t="shared" si="62"/>
        <v/>
      </c>
      <c r="AW105" s="25" t="str">
        <f t="shared" si="63"/>
        <v/>
      </c>
      <c r="AX105" s="25" t="str">
        <f t="shared" si="64"/>
        <v/>
      </c>
      <c r="AY105" s="25" t="str">
        <f t="shared" si="65"/>
        <v/>
      </c>
      <c r="AZ105" s="25" t="str">
        <f t="shared" si="66"/>
        <v/>
      </c>
      <c r="BA105" s="25">
        <f t="shared" si="89"/>
        <v>10</v>
      </c>
      <c r="BB105" s="25" t="str">
        <f t="shared" si="67"/>
        <v/>
      </c>
      <c r="BC105" s="25" t="str">
        <f t="shared" si="68"/>
        <v/>
      </c>
      <c r="BD105" s="25"/>
      <c r="BE105" s="25"/>
      <c r="BF105" s="25"/>
      <c r="BG105" s="25"/>
      <c r="BH105" s="25" t="str">
        <f t="shared" si="69"/>
        <v/>
      </c>
      <c r="BI105" s="25" t="str">
        <f t="shared" si="70"/>
        <v/>
      </c>
      <c r="BJ105" s="25" t="str">
        <f t="shared" si="71"/>
        <v/>
      </c>
      <c r="BK105" s="25" t="str">
        <f t="shared" si="72"/>
        <v/>
      </c>
      <c r="BL105" s="25" t="str">
        <f t="shared" si="73"/>
        <v/>
      </c>
      <c r="BM105" s="25" t="str">
        <f t="shared" si="74"/>
        <v/>
      </c>
      <c r="BN105" s="25"/>
      <c r="BO105" s="25" t="str">
        <f t="shared" si="90"/>
        <v/>
      </c>
      <c r="BP105" s="4"/>
    </row>
    <row r="106" spans="1:68" x14ac:dyDescent="0.25">
      <c r="A106" s="3"/>
      <c r="B106" s="25">
        <v>89</v>
      </c>
      <c r="C106" s="25">
        <f t="shared" si="80"/>
        <v>-11</v>
      </c>
      <c r="D106" s="25">
        <v>100</v>
      </c>
      <c r="E106" s="51" t="s">
        <v>283</v>
      </c>
      <c r="F106" s="108">
        <f t="shared" si="81"/>
        <v>11</v>
      </c>
      <c r="G106" s="107" t="str">
        <f t="shared" si="82"/>
        <v/>
      </c>
      <c r="H106" s="25">
        <f t="shared" si="83"/>
        <v>10</v>
      </c>
      <c r="I106" s="25" t="str">
        <f t="shared" si="84"/>
        <v/>
      </c>
      <c r="J106" s="110">
        <f t="shared" si="85"/>
        <v>1</v>
      </c>
      <c r="K106" s="109">
        <f>IFERROR(VLOOKUP(E106,'Road Races'!C:M,11,FALSE),"")</f>
        <v>10</v>
      </c>
      <c r="L106" s="27" t="str">
        <f>IFERROR(VLOOKUP(E106,'Road Races'!Q:AA,11,FALSE),"")</f>
        <v/>
      </c>
      <c r="M106" s="27" t="str">
        <f>IFERROR(VLOOKUP(E106,SGP!AM:AU,6,FALSE),"")</f>
        <v/>
      </c>
      <c r="N106" s="26" t="str">
        <f>IFERROR(VLOOKUP(E106,'Road Races'!AE:AO,11,FALSE),"")</f>
        <v/>
      </c>
      <c r="O106" s="27" t="str">
        <f>IFERROR(VLOOKUP(E106,'Relays - track &amp; field'!C:F,4,FALSE),"")</f>
        <v/>
      </c>
      <c r="P106" s="26" t="str">
        <f>IFERROR(VLOOKUP(E106,'Relays - track &amp; field'!J:T,11,FALSE),"")</f>
        <v/>
      </c>
      <c r="Q106" s="26" t="str">
        <f>IFERROR(VLOOKUP(E106,'Road Races'!AS:BC,11,FALSE),"")</f>
        <v/>
      </c>
      <c r="R106" s="26" t="str">
        <f>IFERROR(VLOOKUP(E106,'Road Races'!BG:BQ,11,FALSE),"")</f>
        <v/>
      </c>
      <c r="S106" s="26" t="str">
        <f>IFERROR(VLOOKUP(E106,SGP!U:Z,6,FALSE),"")</f>
        <v/>
      </c>
      <c r="T106" s="26" t="str">
        <f>IFERROR(VLOOKUP(E106,'Relays - track &amp; field'!X:AB,4,FALSE),"")</f>
        <v/>
      </c>
      <c r="U106" s="26" t="str">
        <f>IFERROR(VLOOKUP(E106,'Road Races'!BU:CE,11,FALSE),"")</f>
        <v/>
      </c>
      <c r="V106" s="27" t="str">
        <f>IFERROR(VLOOKUP(E106,'Relays - track &amp; field'!AE:AO,11,FALSE),"")</f>
        <v/>
      </c>
      <c r="W106" s="26" t="str">
        <f>IFERROR(VLOOKUP(E106,SGP!C:H,6,FALSE),"")</f>
        <v/>
      </c>
      <c r="X106" s="26" t="str">
        <f>IFERROR(VLOOKUP(E106,'Road Races'!CI:CS,11,FALSE),"")</f>
        <v/>
      </c>
      <c r="Y106" s="26" t="str">
        <f>IFERROR(VLOOKUP(E106,'Relays - track &amp; field'!AS:BC,11,FALSE),"")</f>
        <v/>
      </c>
      <c r="Z106" s="27" t="str">
        <f>IFERROR(VLOOKUP(E106,'Road Races'!CW:DG,11,FALSE),"")</f>
        <v/>
      </c>
      <c r="AA106" s="27" t="str">
        <f>IFERROR(VLOOKUP(Table!E67,'Club Champs'!D:H,4,FALSE),"")</f>
        <v/>
      </c>
      <c r="AB106" s="26" t="str">
        <f>IFERROR(VLOOKUP(E106,'Relays - track &amp; field'!AS:BC,11,FALSE),"")</f>
        <v/>
      </c>
      <c r="AC106" s="26" t="str">
        <f>IFERROR(VLOOKUP(E106,SGP!BE:BJ,6,FALSE),"")</f>
        <v/>
      </c>
      <c r="AD106" s="26" t="str">
        <f>IFERROR(VLOOKUP(E106,'Road Races'!DK:DU,11,FALSE),"")</f>
        <v/>
      </c>
      <c r="AE106" s="26" t="str">
        <f>IFERROR(VLOOKUP(E106,Marathon!C:M,11,FALSE),"")</f>
        <v/>
      </c>
      <c r="AF106" s="26"/>
      <c r="AG106" s="26"/>
      <c r="AH106" s="26"/>
      <c r="AI106" s="26"/>
      <c r="AJ106" s="25"/>
      <c r="AK106" s="25" t="str">
        <f t="shared" si="54"/>
        <v/>
      </c>
      <c r="AL106" s="25" t="str">
        <f t="shared" si="55"/>
        <v/>
      </c>
      <c r="AM106" s="25" t="str">
        <f t="shared" si="56"/>
        <v/>
      </c>
      <c r="AN106" s="25" t="str">
        <f t="shared" si="57"/>
        <v/>
      </c>
      <c r="AO106" s="25" t="str">
        <f t="shared" si="86"/>
        <v/>
      </c>
      <c r="AP106" s="25" t="str">
        <f t="shared" si="87"/>
        <v/>
      </c>
      <c r="AQ106" s="25">
        <f t="shared" si="88"/>
        <v>10</v>
      </c>
      <c r="AR106" s="25" t="str">
        <f t="shared" si="58"/>
        <v/>
      </c>
      <c r="AS106" s="25" t="str">
        <f t="shared" si="59"/>
        <v/>
      </c>
      <c r="AT106" s="25" t="str">
        <f t="shared" si="60"/>
        <v/>
      </c>
      <c r="AU106" s="25" t="str">
        <f t="shared" si="61"/>
        <v/>
      </c>
      <c r="AV106" s="25" t="str">
        <f t="shared" si="62"/>
        <v/>
      </c>
      <c r="AW106" s="25" t="str">
        <f t="shared" si="63"/>
        <v/>
      </c>
      <c r="AX106" s="25" t="str">
        <f t="shared" si="64"/>
        <v/>
      </c>
      <c r="AY106" s="25" t="str">
        <f t="shared" si="65"/>
        <v/>
      </c>
      <c r="AZ106" s="25" t="str">
        <f t="shared" si="66"/>
        <v/>
      </c>
      <c r="BA106" s="25">
        <f t="shared" si="89"/>
        <v>10</v>
      </c>
      <c r="BB106" s="25" t="str">
        <f t="shared" si="67"/>
        <v/>
      </c>
      <c r="BC106" s="25" t="str">
        <f t="shared" si="68"/>
        <v/>
      </c>
      <c r="BD106" s="25"/>
      <c r="BE106" s="25"/>
      <c r="BF106" s="25"/>
      <c r="BG106" s="25"/>
      <c r="BH106" s="25" t="str">
        <f t="shared" si="69"/>
        <v/>
      </c>
      <c r="BI106" s="25" t="str">
        <f t="shared" si="70"/>
        <v/>
      </c>
      <c r="BJ106" s="25" t="str">
        <f t="shared" si="71"/>
        <v/>
      </c>
      <c r="BK106" s="25" t="str">
        <f t="shared" si="72"/>
        <v/>
      </c>
      <c r="BL106" s="25" t="str">
        <f t="shared" si="73"/>
        <v/>
      </c>
      <c r="BM106" s="25" t="str">
        <f t="shared" si="74"/>
        <v/>
      </c>
      <c r="BN106" s="25"/>
      <c r="BO106" s="25" t="str">
        <f t="shared" si="90"/>
        <v/>
      </c>
      <c r="BP106" s="4"/>
    </row>
    <row r="107" spans="1:68" x14ac:dyDescent="0.25">
      <c r="A107" s="3"/>
      <c r="B107" s="25">
        <v>90</v>
      </c>
      <c r="C107" s="25">
        <f t="shared" si="80"/>
        <v>-11</v>
      </c>
      <c r="D107" s="25">
        <v>101</v>
      </c>
      <c r="E107" s="51" t="s">
        <v>48</v>
      </c>
      <c r="F107" s="108">
        <f t="shared" si="81"/>
        <v>11</v>
      </c>
      <c r="G107" s="107" t="str">
        <f t="shared" si="82"/>
        <v/>
      </c>
      <c r="H107" s="25">
        <f t="shared" si="83"/>
        <v>10</v>
      </c>
      <c r="I107" s="25" t="str">
        <f t="shared" si="84"/>
        <v/>
      </c>
      <c r="J107" s="110">
        <f t="shared" si="85"/>
        <v>1</v>
      </c>
      <c r="K107" s="109" t="str">
        <f>IFERROR(VLOOKUP(E107,'Road Races'!C:M,11,FALSE),"")</f>
        <v/>
      </c>
      <c r="L107" s="27">
        <f>IFERROR(VLOOKUP(E107,'Road Races'!Q:AA,11,FALSE),"")</f>
        <v>10</v>
      </c>
      <c r="M107" s="27" t="str">
        <f>IFERROR(VLOOKUP(E107,SGP!AM:AU,6,FALSE),"")</f>
        <v/>
      </c>
      <c r="N107" s="26" t="str">
        <f>IFERROR(VLOOKUP(E107,'Road Races'!AE:AO,11,FALSE),"")</f>
        <v/>
      </c>
      <c r="O107" s="27" t="str">
        <f>IFERROR(VLOOKUP(E107,'Relays - track &amp; field'!C:F,4,FALSE),"")</f>
        <v/>
      </c>
      <c r="P107" s="26" t="str">
        <f>IFERROR(VLOOKUP(E107,'Relays - track &amp; field'!J:T,11,FALSE),"")</f>
        <v/>
      </c>
      <c r="Q107" s="26" t="str">
        <f>IFERROR(VLOOKUP(E107,'Road Races'!AS:BC,11,FALSE),"")</f>
        <v/>
      </c>
      <c r="R107" s="26" t="str">
        <f>IFERROR(VLOOKUP(E107,'Road Races'!BG:BQ,11,FALSE),"")</f>
        <v/>
      </c>
      <c r="S107" s="26" t="str">
        <f>IFERROR(VLOOKUP(E107,SGP!U:Z,6,FALSE),"")</f>
        <v/>
      </c>
      <c r="T107" s="26" t="str">
        <f>IFERROR(VLOOKUP(E107,'Relays - track &amp; field'!X:AB,4,FALSE),"")</f>
        <v/>
      </c>
      <c r="U107" s="26" t="str">
        <f>IFERROR(VLOOKUP(E107,'Road Races'!BU:CE,11,FALSE),"")</f>
        <v/>
      </c>
      <c r="V107" s="27" t="str">
        <f>IFERROR(VLOOKUP(E107,'Relays - track &amp; field'!AE:AO,11,FALSE),"")</f>
        <v/>
      </c>
      <c r="W107" s="26" t="str">
        <f>IFERROR(VLOOKUP(E107,SGP!C:H,6,FALSE),"")</f>
        <v/>
      </c>
      <c r="X107" s="26" t="str">
        <f>IFERROR(VLOOKUP(E107,'Road Races'!CI:CS,11,FALSE),"")</f>
        <v/>
      </c>
      <c r="Y107" s="26" t="str">
        <f>IFERROR(VLOOKUP(E107,'Relays - track &amp; field'!AS:BC,11,FALSE),"")</f>
        <v/>
      </c>
      <c r="Z107" s="27" t="str">
        <f>IFERROR(VLOOKUP(E107,'Road Races'!CW:DG,11,FALSE),"")</f>
        <v/>
      </c>
      <c r="AA107" s="27" t="str">
        <f>IFERROR(VLOOKUP(Table!E68,'Club Champs'!D:H,4,FALSE),"")</f>
        <v/>
      </c>
      <c r="AB107" s="26" t="str">
        <f>IFERROR(VLOOKUP(E107,'Relays - track &amp; field'!AS:BC,11,FALSE),"")</f>
        <v/>
      </c>
      <c r="AC107" s="26" t="str">
        <f>IFERROR(VLOOKUP(E107,SGP!BE:BJ,6,FALSE),"")</f>
        <v/>
      </c>
      <c r="AD107" s="26" t="str">
        <f>IFERROR(VLOOKUP(E107,'Road Races'!DK:DU,11,FALSE),"")</f>
        <v/>
      </c>
      <c r="AE107" s="26" t="str">
        <f>IFERROR(VLOOKUP(E107,Marathon!C:M,11,FALSE),"")</f>
        <v/>
      </c>
      <c r="AF107" s="26"/>
      <c r="AG107" s="26"/>
      <c r="AH107" s="26"/>
      <c r="AI107" s="26"/>
      <c r="AJ107" s="25"/>
      <c r="AK107" s="25" t="str">
        <f t="shared" si="54"/>
        <v/>
      </c>
      <c r="AL107" s="25" t="str">
        <f t="shared" si="55"/>
        <v/>
      </c>
      <c r="AM107" s="25" t="str">
        <f t="shared" si="56"/>
        <v/>
      </c>
      <c r="AN107" s="25" t="str">
        <f t="shared" si="57"/>
        <v/>
      </c>
      <c r="AO107" s="25" t="str">
        <f t="shared" si="86"/>
        <v/>
      </c>
      <c r="AP107" s="25" t="str">
        <f t="shared" si="87"/>
        <v/>
      </c>
      <c r="AQ107" s="25" t="str">
        <f t="shared" si="88"/>
        <v/>
      </c>
      <c r="AR107" s="25">
        <f t="shared" si="58"/>
        <v>10</v>
      </c>
      <c r="AS107" s="25" t="str">
        <f t="shared" si="59"/>
        <v/>
      </c>
      <c r="AT107" s="25" t="str">
        <f t="shared" si="60"/>
        <v/>
      </c>
      <c r="AU107" s="25" t="str">
        <f t="shared" si="61"/>
        <v/>
      </c>
      <c r="AV107" s="25" t="str">
        <f t="shared" si="62"/>
        <v/>
      </c>
      <c r="AW107" s="25" t="str">
        <f t="shared" si="63"/>
        <v/>
      </c>
      <c r="AX107" s="25" t="str">
        <f t="shared" si="64"/>
        <v/>
      </c>
      <c r="AY107" s="25" t="str">
        <f t="shared" si="65"/>
        <v/>
      </c>
      <c r="AZ107" s="25" t="str">
        <f t="shared" si="66"/>
        <v/>
      </c>
      <c r="BA107" s="25">
        <f t="shared" si="89"/>
        <v>10</v>
      </c>
      <c r="BB107" s="25" t="str">
        <f t="shared" si="67"/>
        <v/>
      </c>
      <c r="BC107" s="25" t="str">
        <f t="shared" si="68"/>
        <v/>
      </c>
      <c r="BD107" s="25"/>
      <c r="BE107" s="25"/>
      <c r="BF107" s="25"/>
      <c r="BG107" s="25"/>
      <c r="BH107" s="25" t="str">
        <f t="shared" si="69"/>
        <v/>
      </c>
      <c r="BI107" s="25" t="str">
        <f t="shared" si="70"/>
        <v/>
      </c>
      <c r="BJ107" s="25" t="str">
        <f t="shared" si="71"/>
        <v/>
      </c>
      <c r="BK107" s="25" t="str">
        <f t="shared" si="72"/>
        <v/>
      </c>
      <c r="BL107" s="25" t="str">
        <f t="shared" si="73"/>
        <v/>
      </c>
      <c r="BM107" s="25" t="str">
        <f t="shared" si="74"/>
        <v/>
      </c>
      <c r="BN107" s="25"/>
      <c r="BO107" s="25" t="str">
        <f t="shared" si="90"/>
        <v/>
      </c>
      <c r="BP107" s="4"/>
    </row>
    <row r="108" spans="1:68" x14ac:dyDescent="0.25">
      <c r="A108" s="3"/>
      <c r="B108" s="25">
        <v>91</v>
      </c>
      <c r="C108" s="25">
        <f t="shared" si="80"/>
        <v>-11</v>
      </c>
      <c r="D108" s="25">
        <v>102</v>
      </c>
      <c r="E108" s="51" t="s">
        <v>292</v>
      </c>
      <c r="F108" s="108">
        <f t="shared" si="81"/>
        <v>11</v>
      </c>
      <c r="G108" s="107" t="str">
        <f t="shared" si="82"/>
        <v/>
      </c>
      <c r="H108" s="25">
        <f t="shared" si="83"/>
        <v>10</v>
      </c>
      <c r="I108" s="25" t="str">
        <f t="shared" si="84"/>
        <v/>
      </c>
      <c r="J108" s="110">
        <f t="shared" si="85"/>
        <v>1</v>
      </c>
      <c r="K108" s="109" t="str">
        <f>IFERROR(VLOOKUP(E108,'Road Races'!C:M,11,FALSE),"")</f>
        <v/>
      </c>
      <c r="L108" s="27" t="str">
        <f>IFERROR(VLOOKUP(E108,'Road Races'!Q:AA,11,FALSE),"")</f>
        <v/>
      </c>
      <c r="M108" s="27" t="str">
        <f>IFERROR(VLOOKUP(E108,SGP!AM:AU,6,FALSE),"")</f>
        <v/>
      </c>
      <c r="N108" s="26" t="str">
        <f>IFERROR(VLOOKUP(E108,'Road Races'!AE:AO,11,FALSE),"")</f>
        <v/>
      </c>
      <c r="O108" s="27" t="str">
        <f>IFERROR(VLOOKUP(E108,'Relays - track &amp; field'!C:F,4,FALSE),"")</f>
        <v/>
      </c>
      <c r="P108" s="26" t="str">
        <f>IFERROR(VLOOKUP(E108,'Relays - track &amp; field'!J:T,11,FALSE),"")</f>
        <v/>
      </c>
      <c r="Q108" s="26" t="str">
        <f>IFERROR(VLOOKUP(E108,'Road Races'!AS:BC,11,FALSE),"")</f>
        <v/>
      </c>
      <c r="R108" s="26">
        <f>IFERROR(VLOOKUP(E108,'Road Races'!BG:BQ,11,FALSE),"")</f>
        <v>10</v>
      </c>
      <c r="S108" s="26" t="str">
        <f>IFERROR(VLOOKUP(E108,SGP!U:Z,6,FALSE),"")</f>
        <v/>
      </c>
      <c r="T108" s="26" t="str">
        <f>IFERROR(VLOOKUP(E108,'Relays - track &amp; field'!X:AB,4,FALSE),"")</f>
        <v/>
      </c>
      <c r="U108" s="26" t="str">
        <f>IFERROR(VLOOKUP(E108,'Road Races'!BU:CE,11,FALSE),"")</f>
        <v/>
      </c>
      <c r="V108" s="27" t="str">
        <f>IFERROR(VLOOKUP(E108,'Relays - track &amp; field'!AE:AO,11,FALSE),"")</f>
        <v/>
      </c>
      <c r="W108" s="26" t="str">
        <f>IFERROR(VLOOKUP(E108,SGP!C:H,6,FALSE),"")</f>
        <v/>
      </c>
      <c r="X108" s="26" t="str">
        <f>IFERROR(VLOOKUP(E108,'Road Races'!CI:CS,11,FALSE),"")</f>
        <v/>
      </c>
      <c r="Y108" s="26" t="str">
        <f>IFERROR(VLOOKUP(E108,'Relays - track &amp; field'!AS:BC,11,FALSE),"")</f>
        <v/>
      </c>
      <c r="Z108" s="27" t="str">
        <f>IFERROR(VLOOKUP(E108,'Road Races'!CW:DG,11,FALSE),"")</f>
        <v/>
      </c>
      <c r="AA108" s="27" t="str">
        <f>IFERROR(VLOOKUP(Table!E91,'Club Champs'!D:H,4,FALSE),"")</f>
        <v/>
      </c>
      <c r="AB108" s="26" t="str">
        <f>IFERROR(VLOOKUP(E108,'Relays - track &amp; field'!AS:BC,11,FALSE),"")</f>
        <v/>
      </c>
      <c r="AC108" s="26" t="str">
        <f>IFERROR(VLOOKUP(E108,SGP!BE:BJ,6,FALSE),"")</f>
        <v/>
      </c>
      <c r="AD108" s="26" t="str">
        <f>IFERROR(VLOOKUP(E108,'Road Races'!DK:DU,11,FALSE),"")</f>
        <v/>
      </c>
      <c r="AE108" s="26" t="str">
        <f>IFERROR(VLOOKUP(E108,Marathon!C:M,11,FALSE),"")</f>
        <v/>
      </c>
      <c r="AF108" s="26"/>
      <c r="AG108" s="26"/>
      <c r="AH108" s="26"/>
      <c r="AI108" s="26"/>
      <c r="AJ108" s="25"/>
      <c r="AK108" s="25" t="str">
        <f t="shared" si="54"/>
        <v/>
      </c>
      <c r="AL108" s="25" t="str">
        <f t="shared" si="55"/>
        <v/>
      </c>
      <c r="AM108" s="25" t="str">
        <f t="shared" si="56"/>
        <v/>
      </c>
      <c r="AN108" s="25" t="str">
        <f t="shared" si="57"/>
        <v/>
      </c>
      <c r="AO108" s="25" t="str">
        <f t="shared" si="86"/>
        <v/>
      </c>
      <c r="AP108" s="25" t="str">
        <f t="shared" si="87"/>
        <v/>
      </c>
      <c r="AQ108" s="25" t="str">
        <f t="shared" si="88"/>
        <v/>
      </c>
      <c r="AR108" s="25" t="str">
        <f t="shared" si="58"/>
        <v/>
      </c>
      <c r="AS108" s="25" t="str">
        <f t="shared" si="59"/>
        <v/>
      </c>
      <c r="AT108" s="25" t="str">
        <f t="shared" si="60"/>
        <v/>
      </c>
      <c r="AU108" s="25">
        <f t="shared" si="61"/>
        <v>10</v>
      </c>
      <c r="AV108" s="25" t="str">
        <f t="shared" si="62"/>
        <v/>
      </c>
      <c r="AW108" s="25" t="str">
        <f t="shared" si="63"/>
        <v/>
      </c>
      <c r="AX108" s="25" t="str">
        <f t="shared" si="64"/>
        <v/>
      </c>
      <c r="AY108" s="25" t="str">
        <f t="shared" si="65"/>
        <v/>
      </c>
      <c r="AZ108" s="25" t="str">
        <f t="shared" si="66"/>
        <v/>
      </c>
      <c r="BA108" s="25">
        <f t="shared" si="89"/>
        <v>10</v>
      </c>
      <c r="BB108" s="25" t="str">
        <f t="shared" si="67"/>
        <v/>
      </c>
      <c r="BC108" s="25" t="str">
        <f t="shared" si="68"/>
        <v/>
      </c>
      <c r="BD108" s="25"/>
      <c r="BE108" s="25"/>
      <c r="BF108" s="25"/>
      <c r="BG108" s="25"/>
      <c r="BH108" s="25" t="str">
        <f t="shared" si="69"/>
        <v/>
      </c>
      <c r="BI108" s="25" t="str">
        <f t="shared" si="70"/>
        <v/>
      </c>
      <c r="BJ108" s="25" t="str">
        <f t="shared" si="71"/>
        <v/>
      </c>
      <c r="BK108" s="25" t="str">
        <f t="shared" si="72"/>
        <v/>
      </c>
      <c r="BL108" s="25" t="str">
        <f t="shared" si="73"/>
        <v/>
      </c>
      <c r="BM108" s="25" t="str">
        <f t="shared" si="74"/>
        <v/>
      </c>
      <c r="BN108" s="25"/>
      <c r="BO108" s="25" t="str">
        <f t="shared" si="90"/>
        <v/>
      </c>
      <c r="BP108" s="4"/>
    </row>
    <row r="109" spans="1:68" x14ac:dyDescent="0.25">
      <c r="A109" s="3"/>
      <c r="B109" s="25">
        <v>92</v>
      </c>
      <c r="C109" s="25">
        <f t="shared" si="80"/>
        <v>-11</v>
      </c>
      <c r="D109" s="25">
        <v>103</v>
      </c>
      <c r="E109" s="51" t="s">
        <v>278</v>
      </c>
      <c r="F109" s="108">
        <f t="shared" si="81"/>
        <v>6</v>
      </c>
      <c r="G109" s="107" t="str">
        <f t="shared" si="82"/>
        <v/>
      </c>
      <c r="H109" s="25">
        <f t="shared" si="83"/>
        <v>5</v>
      </c>
      <c r="I109" s="25" t="str">
        <f t="shared" si="84"/>
        <v/>
      </c>
      <c r="J109" s="110">
        <f t="shared" si="85"/>
        <v>1</v>
      </c>
      <c r="K109" s="109" t="str">
        <f>IFERROR(VLOOKUP(E109,'Road Races'!C:M,11,FALSE),"")</f>
        <v/>
      </c>
      <c r="L109" s="27" t="str">
        <f>IFERROR(VLOOKUP(E109,'Road Races'!Q:AA,11,FALSE),"")</f>
        <v/>
      </c>
      <c r="M109" s="27" t="str">
        <f>IFERROR(VLOOKUP(E109,SGP!AM:AU,6,FALSE),"")</f>
        <v/>
      </c>
      <c r="N109" s="26">
        <f>IFERROR(VLOOKUP(E109,'Road Races'!AE:AO,11,FALSE),"")</f>
        <v>5</v>
      </c>
      <c r="O109" s="27" t="str">
        <f>IFERROR(VLOOKUP(E109,'Relays - track &amp; field'!C:F,4,FALSE),"")</f>
        <v/>
      </c>
      <c r="P109" s="26" t="str">
        <f>IFERROR(VLOOKUP(E109,'Relays - track &amp; field'!J:T,11,FALSE),"")</f>
        <v/>
      </c>
      <c r="Q109" s="26" t="str">
        <f>IFERROR(VLOOKUP(E109,'Road Races'!AS:BC,11,FALSE),"")</f>
        <v/>
      </c>
      <c r="R109" s="26" t="str">
        <f>IFERROR(VLOOKUP(E109,'Road Races'!BG:BQ,11,FALSE),"")</f>
        <v/>
      </c>
      <c r="S109" s="26" t="str">
        <f>IFERROR(VLOOKUP(E109,SGP!U:Z,6,FALSE),"")</f>
        <v/>
      </c>
      <c r="T109" s="26" t="str">
        <f>IFERROR(VLOOKUP(E109,'Relays - track &amp; field'!X:AB,4,FALSE),"")</f>
        <v/>
      </c>
      <c r="U109" s="26" t="str">
        <f>IFERROR(VLOOKUP(E109,'Road Races'!BU:CE,11,FALSE),"")</f>
        <v/>
      </c>
      <c r="V109" s="27" t="str">
        <f>IFERROR(VLOOKUP(E109,'Relays - track &amp; field'!AE:AO,11,FALSE),"")</f>
        <v/>
      </c>
      <c r="W109" s="26" t="str">
        <f>IFERROR(VLOOKUP(E109,SGP!C:H,6,FALSE),"")</f>
        <v/>
      </c>
      <c r="X109" s="26" t="str">
        <f>IFERROR(VLOOKUP(E109,'Road Races'!CI:CS,11,FALSE),"")</f>
        <v/>
      </c>
      <c r="Y109" s="26" t="str">
        <f>IFERROR(VLOOKUP(E109,'Relays - track &amp; field'!AS:BC,11,FALSE),"")</f>
        <v/>
      </c>
      <c r="Z109" s="27" t="str">
        <f>IFERROR(VLOOKUP(E109,'Road Races'!CW:DG,11,FALSE),"")</f>
        <v/>
      </c>
      <c r="AA109" s="27" t="str">
        <f>IFERROR(VLOOKUP(Table!E72,'Club Champs'!D:H,4,FALSE),"")</f>
        <v/>
      </c>
      <c r="AB109" s="26" t="str">
        <f>IFERROR(VLOOKUP(E109,'Relays - track &amp; field'!AS:BC,11,FALSE),"")</f>
        <v/>
      </c>
      <c r="AC109" s="26" t="str">
        <f>IFERROR(VLOOKUP(E109,SGP!BE:BJ,6,FALSE),"")</f>
        <v/>
      </c>
      <c r="AD109" s="26" t="str">
        <f>IFERROR(VLOOKUP(E109,'Road Races'!DK:DU,11,FALSE),"")</f>
        <v/>
      </c>
      <c r="AE109" s="26" t="str">
        <f>IFERROR(VLOOKUP(E109,Marathon!C:M,11,FALSE),"")</f>
        <v/>
      </c>
      <c r="AF109" s="26"/>
      <c r="AG109" s="26"/>
      <c r="AH109" s="26"/>
      <c r="AI109" s="26"/>
      <c r="AJ109" s="25"/>
      <c r="AK109" s="25" t="str">
        <f t="shared" si="54"/>
        <v/>
      </c>
      <c r="AL109" s="25" t="str">
        <f t="shared" si="55"/>
        <v/>
      </c>
      <c r="AM109" s="25" t="str">
        <f t="shared" si="56"/>
        <v/>
      </c>
      <c r="AN109" s="25" t="str">
        <f t="shared" si="57"/>
        <v/>
      </c>
      <c r="AO109" s="25" t="str">
        <f t="shared" si="86"/>
        <v/>
      </c>
      <c r="AP109" s="25" t="str">
        <f t="shared" si="87"/>
        <v/>
      </c>
      <c r="AQ109" s="25" t="str">
        <f t="shared" si="88"/>
        <v/>
      </c>
      <c r="AR109" s="25" t="str">
        <f t="shared" si="58"/>
        <v/>
      </c>
      <c r="AS109" s="25">
        <f t="shared" si="59"/>
        <v>5</v>
      </c>
      <c r="AT109" s="25" t="str">
        <f t="shared" si="60"/>
        <v/>
      </c>
      <c r="AU109" s="25" t="str">
        <f t="shared" si="61"/>
        <v/>
      </c>
      <c r="AV109" s="25" t="str">
        <f t="shared" si="62"/>
        <v/>
      </c>
      <c r="AW109" s="25" t="str">
        <f t="shared" si="63"/>
        <v/>
      </c>
      <c r="AX109" s="25" t="str">
        <f t="shared" si="64"/>
        <v/>
      </c>
      <c r="AY109" s="25" t="str">
        <f t="shared" si="65"/>
        <v/>
      </c>
      <c r="AZ109" s="25" t="str">
        <f t="shared" si="66"/>
        <v/>
      </c>
      <c r="BA109" s="25">
        <f t="shared" si="89"/>
        <v>5</v>
      </c>
      <c r="BB109" s="25" t="str">
        <f t="shared" si="67"/>
        <v/>
      </c>
      <c r="BC109" s="25" t="str">
        <f t="shared" si="68"/>
        <v/>
      </c>
      <c r="BD109" s="25"/>
      <c r="BE109" s="25"/>
      <c r="BF109" s="25"/>
      <c r="BG109" s="25"/>
      <c r="BH109" s="25" t="str">
        <f t="shared" si="69"/>
        <v/>
      </c>
      <c r="BI109" s="25" t="str">
        <f t="shared" si="70"/>
        <v/>
      </c>
      <c r="BJ109" s="25" t="str">
        <f t="shared" si="71"/>
        <v/>
      </c>
      <c r="BK109" s="25" t="str">
        <f t="shared" si="72"/>
        <v/>
      </c>
      <c r="BL109" s="25" t="str">
        <f t="shared" si="73"/>
        <v/>
      </c>
      <c r="BM109" s="25" t="str">
        <f t="shared" si="74"/>
        <v/>
      </c>
      <c r="BN109" s="25"/>
      <c r="BO109" s="25" t="str">
        <f t="shared" si="90"/>
        <v/>
      </c>
      <c r="BP109" s="4"/>
    </row>
    <row r="110" spans="1:68" x14ac:dyDescent="0.25">
      <c r="A110" s="3"/>
      <c r="B110" s="25">
        <v>94</v>
      </c>
      <c r="C110" s="25">
        <f t="shared" si="80"/>
        <v>-10</v>
      </c>
      <c r="D110" s="25">
        <v>104</v>
      </c>
      <c r="E110" s="51" t="s">
        <v>289</v>
      </c>
      <c r="F110" s="108">
        <f t="shared" si="81"/>
        <v>4</v>
      </c>
      <c r="G110" s="107" t="str">
        <f t="shared" si="82"/>
        <v/>
      </c>
      <c r="H110" s="25" t="str">
        <f t="shared" si="83"/>
        <v/>
      </c>
      <c r="I110" s="25">
        <f t="shared" si="84"/>
        <v>3</v>
      </c>
      <c r="J110" s="110">
        <f t="shared" si="85"/>
        <v>1</v>
      </c>
      <c r="K110" s="109" t="str">
        <f>IFERROR(VLOOKUP(E110,'Road Races'!C:M,11,FALSE),"")</f>
        <v/>
      </c>
      <c r="L110" s="27" t="str">
        <f>IFERROR(VLOOKUP(E110,'Road Races'!Q:AA,11,FALSE),"")</f>
        <v/>
      </c>
      <c r="M110" s="27" t="str">
        <f>IFERROR(VLOOKUP(E110,SGP!AM:AU,6,FALSE),"")</f>
        <v/>
      </c>
      <c r="N110" s="26" t="str">
        <f>IFERROR(VLOOKUP(E110,'Road Races'!AE:AO,11,FALSE),"")</f>
        <v/>
      </c>
      <c r="O110" s="27" t="str">
        <f>IFERROR(VLOOKUP(E110,'Relays - track &amp; field'!C:F,4,FALSE),"")</f>
        <v/>
      </c>
      <c r="P110" s="26">
        <f>IFERROR(VLOOKUP(E110,'Relays - track &amp; field'!J:T,11,FALSE),"")</f>
        <v>3</v>
      </c>
      <c r="Q110" s="26" t="str">
        <f>IFERROR(VLOOKUP(E110,'Road Races'!AS:BC,11,FALSE),"")</f>
        <v/>
      </c>
      <c r="R110" s="26" t="str">
        <f>IFERROR(VLOOKUP(E110,'Road Races'!BG:BQ,11,FALSE),"")</f>
        <v/>
      </c>
      <c r="S110" s="26" t="str">
        <f>IFERROR(VLOOKUP(E110,SGP!U:Z,6,FALSE),"")</f>
        <v/>
      </c>
      <c r="T110" s="26" t="str">
        <f>IFERROR(VLOOKUP(E110,'Relays - track &amp; field'!X:AB,4,FALSE),"")</f>
        <v/>
      </c>
      <c r="U110" s="26" t="str">
        <f>IFERROR(VLOOKUP(E110,'Road Races'!BU:CE,11,FALSE),"")</f>
        <v/>
      </c>
      <c r="V110" s="27" t="str">
        <f>IFERROR(VLOOKUP(E110,'Relays - track &amp; field'!AE:AO,11,FALSE),"")</f>
        <v/>
      </c>
      <c r="W110" s="26" t="str">
        <f>IFERROR(VLOOKUP(E110,SGP!C:H,6,FALSE),"")</f>
        <v/>
      </c>
      <c r="X110" s="26" t="str">
        <f>IFERROR(VLOOKUP(E110,'Road Races'!CI:CS,11,FALSE),"")</f>
        <v/>
      </c>
      <c r="Y110" s="26" t="str">
        <f>IFERROR(VLOOKUP(E110,'Relays - track &amp; field'!AS:BC,11,FALSE),"")</f>
        <v/>
      </c>
      <c r="Z110" s="27" t="str">
        <f>IFERROR(VLOOKUP(E110,'Road Races'!CW:DG,11,FALSE),"")</f>
        <v/>
      </c>
      <c r="AA110" s="27" t="str">
        <f>IFERROR(VLOOKUP(Table!E89,'Club Champs'!D:H,4,FALSE),"")</f>
        <v/>
      </c>
      <c r="AB110" s="26" t="str">
        <f>IFERROR(VLOOKUP(E110,'Relays - track &amp; field'!AS:BC,11,FALSE),"")</f>
        <v/>
      </c>
      <c r="AC110" s="26" t="str">
        <f>IFERROR(VLOOKUP(E110,SGP!BE:BJ,6,FALSE),"")</f>
        <v/>
      </c>
      <c r="AD110" s="26" t="str">
        <f>IFERROR(VLOOKUP(E110,'Road Races'!DK:DU,11,FALSE),"")</f>
        <v/>
      </c>
      <c r="AE110" s="26" t="str">
        <f>IFERROR(VLOOKUP(E110,Marathon!C:M,11,FALSE),"")</f>
        <v/>
      </c>
      <c r="AF110" s="26"/>
      <c r="AG110" s="26"/>
      <c r="AH110" s="26"/>
      <c r="AI110" s="26"/>
      <c r="AJ110" s="25"/>
      <c r="AK110" s="25" t="str">
        <f t="shared" si="54"/>
        <v/>
      </c>
      <c r="AL110" s="25" t="str">
        <f t="shared" si="55"/>
        <v/>
      </c>
      <c r="AM110" s="25" t="str">
        <f t="shared" si="56"/>
        <v/>
      </c>
      <c r="AN110" s="25" t="str">
        <f t="shared" si="57"/>
        <v/>
      </c>
      <c r="AO110" s="25" t="str">
        <f t="shared" si="86"/>
        <v/>
      </c>
      <c r="AP110" s="25" t="str">
        <f t="shared" si="87"/>
        <v/>
      </c>
      <c r="AQ110" s="25" t="str">
        <f t="shared" si="88"/>
        <v/>
      </c>
      <c r="AR110" s="25" t="str">
        <f t="shared" si="58"/>
        <v/>
      </c>
      <c r="AS110" s="25" t="str">
        <f t="shared" si="59"/>
        <v/>
      </c>
      <c r="AT110" s="25" t="str">
        <f t="shared" si="60"/>
        <v/>
      </c>
      <c r="AU110" s="25" t="str">
        <f t="shared" si="61"/>
        <v/>
      </c>
      <c r="AV110" s="25" t="str">
        <f t="shared" si="62"/>
        <v/>
      </c>
      <c r="AW110" s="25" t="str">
        <f t="shared" si="63"/>
        <v/>
      </c>
      <c r="AX110" s="25" t="str">
        <f t="shared" si="64"/>
        <v/>
      </c>
      <c r="AY110" s="25" t="str">
        <f t="shared" si="65"/>
        <v/>
      </c>
      <c r="AZ110" s="25" t="str">
        <f t="shared" si="66"/>
        <v/>
      </c>
      <c r="BA110" s="25" t="str">
        <f t="shared" si="89"/>
        <v/>
      </c>
      <c r="BB110" s="25" t="str">
        <f t="shared" si="67"/>
        <v/>
      </c>
      <c r="BC110" s="25" t="str">
        <f t="shared" si="68"/>
        <v/>
      </c>
      <c r="BD110" s="25"/>
      <c r="BE110" s="25"/>
      <c r="BF110" s="25"/>
      <c r="BG110" s="25"/>
      <c r="BH110" s="25" t="str">
        <f t="shared" si="69"/>
        <v/>
      </c>
      <c r="BI110" s="25">
        <f t="shared" si="70"/>
        <v>3</v>
      </c>
      <c r="BJ110" s="25" t="str">
        <f t="shared" si="71"/>
        <v/>
      </c>
      <c r="BK110" s="25" t="str">
        <f t="shared" si="72"/>
        <v/>
      </c>
      <c r="BL110" s="25" t="str">
        <f t="shared" si="73"/>
        <v/>
      </c>
      <c r="BM110" s="25" t="str">
        <f t="shared" si="74"/>
        <v/>
      </c>
      <c r="BN110" s="25"/>
      <c r="BO110" s="25">
        <f t="shared" si="90"/>
        <v>3</v>
      </c>
      <c r="BP110" s="4"/>
    </row>
    <row r="111" spans="1:68" x14ac:dyDescent="0.25">
      <c r="A111" s="3"/>
      <c r="B111" s="25">
        <v>105</v>
      </c>
      <c r="C111" s="25">
        <f t="shared" si="80"/>
        <v>0</v>
      </c>
      <c r="D111" s="25">
        <v>105</v>
      </c>
      <c r="E111" s="51"/>
      <c r="F111" s="108">
        <f t="shared" ref="F111:F135" si="91">SUM(G111:I111)+J111+IF(AA111="",0,AA111)</f>
        <v>0</v>
      </c>
      <c r="G111" s="107" t="str">
        <f t="shared" ref="G111:G127" si="92">IF(AO111="","",(SUM(AO111:AP111)))</f>
        <v/>
      </c>
      <c r="H111" s="25" t="str">
        <f t="shared" ref="H111:H127" si="93">IF(BA111="","",(SUM(BA111:BC111)))</f>
        <v/>
      </c>
      <c r="I111" s="25" t="str">
        <f t="shared" ref="I111:I127" si="94">BO111</f>
        <v/>
      </c>
      <c r="J111" s="110">
        <f t="shared" ref="J111:J127" si="95">COUNT(K111:AI111)*1</f>
        <v>0</v>
      </c>
      <c r="K111" s="109" t="str">
        <f>IFERROR(VLOOKUP(E111,'Road Races'!C:M,11,FALSE),"")</f>
        <v/>
      </c>
      <c r="L111" s="27" t="str">
        <f>IFERROR(VLOOKUP(E111,'Road Races'!Q:AA,11,FALSE),"")</f>
        <v/>
      </c>
      <c r="M111" s="27" t="str">
        <f>IFERROR(VLOOKUP(E111,SGP!AM:AU,6,FALSE),"")</f>
        <v/>
      </c>
      <c r="N111" s="26" t="str">
        <f>IFERROR(VLOOKUP(E111,'Road Races'!AE:AO,11,FALSE),"")</f>
        <v/>
      </c>
      <c r="O111" s="27" t="str">
        <f>IFERROR(VLOOKUP(E111,'Relays - track &amp; field'!C:F,4,FALSE),"")</f>
        <v/>
      </c>
      <c r="P111" s="26" t="str">
        <f>IFERROR(VLOOKUP(E111,'Relays - track &amp; field'!J:T,11,FALSE),"")</f>
        <v/>
      </c>
      <c r="Q111" s="26" t="str">
        <f>IFERROR(VLOOKUP(E111,'Road Races'!AS:BC,11,FALSE),"")</f>
        <v/>
      </c>
      <c r="R111" s="26" t="str">
        <f>IFERROR(VLOOKUP(E111,'Road Races'!BG:BQ,11,FALSE),"")</f>
        <v/>
      </c>
      <c r="S111" s="26" t="str">
        <f>IFERROR(VLOOKUP(E111,SGP!U:Z,6,FALSE),"")</f>
        <v/>
      </c>
      <c r="T111" s="26" t="str">
        <f>IFERROR(VLOOKUP(E111,'Relays - track &amp; field'!X:AB,4,FALSE),"")</f>
        <v/>
      </c>
      <c r="U111" s="26" t="str">
        <f>IFERROR(VLOOKUP(E111,'Road Races'!BU:CE,11,FALSE),"")</f>
        <v/>
      </c>
      <c r="V111" s="27" t="str">
        <f>IFERROR(VLOOKUP(E111,'Relays - track &amp; field'!AE:AO,11,FALSE),"")</f>
        <v/>
      </c>
      <c r="W111" s="26" t="str">
        <f>IFERROR(VLOOKUP(E111,SGP!C:H,6,FALSE),"")</f>
        <v/>
      </c>
      <c r="X111" s="26" t="str">
        <f>IFERROR(VLOOKUP(E111,'Road Races'!CI:CS,11,FALSE),"")</f>
        <v/>
      </c>
      <c r="Y111" s="26" t="str">
        <f>IFERROR(VLOOKUP(E111,'Relays - track &amp; field'!AS:BC,11,FALSE),"")</f>
        <v/>
      </c>
      <c r="Z111" s="27" t="str">
        <f>IFERROR(VLOOKUP(E111,'Road Races'!CW:DG,11,FALSE),"")</f>
        <v/>
      </c>
      <c r="AA111" s="27" t="str">
        <f>IFERROR(VLOOKUP(Table!E111,'Club Champs'!D:H,4,FALSE),"")</f>
        <v/>
      </c>
      <c r="AB111" s="26" t="str">
        <f>IFERROR(VLOOKUP(E111,'Relays - track &amp; field'!AS:BC,11,FALSE),"")</f>
        <v/>
      </c>
      <c r="AC111" s="26" t="str">
        <f>IFERROR(VLOOKUP(E111,SGP!BE:BJ,6,FALSE),"")</f>
        <v/>
      </c>
      <c r="AD111" s="26" t="str">
        <f>IFERROR(VLOOKUP(E111,'Road Races'!DK:DU,11,FALSE),"")</f>
        <v/>
      </c>
      <c r="AE111" s="26" t="str">
        <f>IFERROR(VLOOKUP(E111,Marathon!C:M,11,FALSE),"")</f>
        <v/>
      </c>
      <c r="AF111" s="26"/>
      <c r="AG111" s="26"/>
      <c r="AH111" s="26"/>
      <c r="AI111" s="26"/>
      <c r="AJ111" s="25"/>
      <c r="AK111" s="25" t="str">
        <f t="shared" si="54"/>
        <v/>
      </c>
      <c r="AL111" s="25" t="str">
        <f t="shared" si="55"/>
        <v/>
      </c>
      <c r="AM111" s="25" t="str">
        <f t="shared" si="56"/>
        <v/>
      </c>
      <c r="AN111" s="25" t="str">
        <f t="shared" si="57"/>
        <v/>
      </c>
      <c r="AO111" s="25" t="str">
        <f t="shared" si="86"/>
        <v/>
      </c>
      <c r="AP111" s="25" t="str">
        <f t="shared" si="87"/>
        <v/>
      </c>
      <c r="AQ111" s="25" t="str">
        <f t="shared" si="88"/>
        <v/>
      </c>
      <c r="AR111" s="25" t="str">
        <f t="shared" si="58"/>
        <v/>
      </c>
      <c r="AS111" s="25" t="str">
        <f t="shared" si="59"/>
        <v/>
      </c>
      <c r="AT111" s="25" t="str">
        <f t="shared" si="60"/>
        <v/>
      </c>
      <c r="AU111" s="25" t="str">
        <f t="shared" si="61"/>
        <v/>
      </c>
      <c r="AV111" s="25" t="str">
        <f t="shared" si="62"/>
        <v/>
      </c>
      <c r="AW111" s="25" t="str">
        <f t="shared" si="63"/>
        <v/>
      </c>
      <c r="AX111" s="25" t="str">
        <f t="shared" si="64"/>
        <v/>
      </c>
      <c r="AY111" s="25" t="str">
        <f t="shared" si="65"/>
        <v/>
      </c>
      <c r="AZ111" s="25" t="str">
        <f t="shared" si="66"/>
        <v/>
      </c>
      <c r="BA111" s="25" t="str">
        <f t="shared" si="89"/>
        <v/>
      </c>
      <c r="BB111" s="25" t="str">
        <f t="shared" si="67"/>
        <v/>
      </c>
      <c r="BC111" s="25" t="str">
        <f t="shared" si="68"/>
        <v/>
      </c>
      <c r="BD111" s="25"/>
      <c r="BE111" s="25"/>
      <c r="BF111" s="25"/>
      <c r="BG111" s="25"/>
      <c r="BH111" s="25" t="str">
        <f t="shared" si="69"/>
        <v/>
      </c>
      <c r="BI111" s="25" t="str">
        <f t="shared" si="70"/>
        <v/>
      </c>
      <c r="BJ111" s="25" t="str">
        <f t="shared" si="71"/>
        <v/>
      </c>
      <c r="BK111" s="25" t="str">
        <f t="shared" si="72"/>
        <v/>
      </c>
      <c r="BL111" s="25" t="str">
        <f t="shared" si="73"/>
        <v/>
      </c>
      <c r="BM111" s="25" t="str">
        <f t="shared" si="74"/>
        <v/>
      </c>
      <c r="BN111" s="25"/>
      <c r="BO111" s="25" t="str">
        <f t="shared" si="90"/>
        <v/>
      </c>
      <c r="BP111" s="4"/>
    </row>
    <row r="112" spans="1:68" x14ac:dyDescent="0.25">
      <c r="A112" s="3"/>
      <c r="B112" s="25">
        <v>106</v>
      </c>
      <c r="C112" s="25">
        <f t="shared" si="80"/>
        <v>0</v>
      </c>
      <c r="D112" s="25">
        <v>106</v>
      </c>
      <c r="E112" s="51"/>
      <c r="F112" s="108">
        <f t="shared" si="91"/>
        <v>0</v>
      </c>
      <c r="G112" s="107" t="str">
        <f t="shared" si="92"/>
        <v/>
      </c>
      <c r="H112" s="25" t="str">
        <f t="shared" si="93"/>
        <v/>
      </c>
      <c r="I112" s="25" t="str">
        <f t="shared" si="94"/>
        <v/>
      </c>
      <c r="J112" s="110">
        <f t="shared" si="95"/>
        <v>0</v>
      </c>
      <c r="K112" s="109" t="str">
        <f>IFERROR(VLOOKUP(E112,'Road Races'!C:M,11,FALSE),"")</f>
        <v/>
      </c>
      <c r="L112" s="27" t="str">
        <f>IFERROR(VLOOKUP(E112,'Road Races'!Q:AA,11,FALSE),"")</f>
        <v/>
      </c>
      <c r="M112" s="27" t="str">
        <f>IFERROR(VLOOKUP(E112,SGP!AM:AU,6,FALSE),"")</f>
        <v/>
      </c>
      <c r="N112" s="26" t="str">
        <f>IFERROR(VLOOKUP(E112,'Road Races'!AE:AO,11,FALSE),"")</f>
        <v/>
      </c>
      <c r="O112" s="27" t="str">
        <f>IFERROR(VLOOKUP(E112,'Relays - track &amp; field'!C:F,4,FALSE),"")</f>
        <v/>
      </c>
      <c r="P112" s="26" t="str">
        <f>IFERROR(VLOOKUP(E112,'Relays - track &amp; field'!J:T,11,FALSE),"")</f>
        <v/>
      </c>
      <c r="Q112" s="26" t="str">
        <f>IFERROR(VLOOKUP(E112,'Road Races'!AS:BC,11,FALSE),"")</f>
        <v/>
      </c>
      <c r="R112" s="26" t="str">
        <f>IFERROR(VLOOKUP(E112,'Road Races'!BG:BQ,11,FALSE),"")</f>
        <v/>
      </c>
      <c r="S112" s="26" t="str">
        <f>IFERROR(VLOOKUP(E112,SGP!U:Z,6,FALSE),"")</f>
        <v/>
      </c>
      <c r="T112" s="26" t="str">
        <f>IFERROR(VLOOKUP(E112,'Relays - track &amp; field'!X:AB,4,FALSE),"")</f>
        <v/>
      </c>
      <c r="U112" s="26" t="str">
        <f>IFERROR(VLOOKUP(E112,'Road Races'!BU:CE,11,FALSE),"")</f>
        <v/>
      </c>
      <c r="V112" s="27" t="str">
        <f>IFERROR(VLOOKUP(E112,'Relays - track &amp; field'!AE:AO,11,FALSE),"")</f>
        <v/>
      </c>
      <c r="W112" s="26" t="str">
        <f>IFERROR(VLOOKUP(E112,SGP!C:H,6,FALSE),"")</f>
        <v/>
      </c>
      <c r="X112" s="26" t="str">
        <f>IFERROR(VLOOKUP(E112,'Road Races'!CI:CS,11,FALSE),"")</f>
        <v/>
      </c>
      <c r="Y112" s="26" t="str">
        <f>IFERROR(VLOOKUP(E112,'Relays - track &amp; field'!AS:BC,11,FALSE),"")</f>
        <v/>
      </c>
      <c r="Z112" s="27" t="str">
        <f>IFERROR(VLOOKUP(E112,'Road Races'!CW:DG,11,FALSE),"")</f>
        <v/>
      </c>
      <c r="AA112" s="27" t="str">
        <f>IFERROR(VLOOKUP(Table!E112,'Club Champs'!D:H,4,FALSE),"")</f>
        <v/>
      </c>
      <c r="AB112" s="26" t="str">
        <f>IFERROR(VLOOKUP(E112,'Relays - track &amp; field'!AS:BC,11,FALSE),"")</f>
        <v/>
      </c>
      <c r="AC112" s="26" t="str">
        <f>IFERROR(VLOOKUP(E112,SGP!BE:BJ,6,FALSE),"")</f>
        <v/>
      </c>
      <c r="AD112" s="26" t="str">
        <f>IFERROR(VLOOKUP(E112,'Road Races'!DK:DU,11,FALSE),"")</f>
        <v/>
      </c>
      <c r="AE112" s="26" t="str">
        <f>IFERROR(VLOOKUP(E112,Marathon!C:M,11,FALSE),"")</f>
        <v/>
      </c>
      <c r="AF112" s="26"/>
      <c r="AG112" s="26"/>
      <c r="AH112" s="26"/>
      <c r="AI112" s="26"/>
      <c r="AJ112" s="25"/>
      <c r="AK112" s="25" t="str">
        <f t="shared" si="54"/>
        <v/>
      </c>
      <c r="AL112" s="25" t="str">
        <f t="shared" si="55"/>
        <v/>
      </c>
      <c r="AM112" s="25" t="str">
        <f t="shared" si="56"/>
        <v/>
      </c>
      <c r="AN112" s="25" t="str">
        <f t="shared" si="57"/>
        <v/>
      </c>
      <c r="AO112" s="25" t="str">
        <f t="shared" si="86"/>
        <v/>
      </c>
      <c r="AP112" s="25" t="str">
        <f t="shared" si="87"/>
        <v/>
      </c>
      <c r="AQ112" s="25" t="str">
        <f t="shared" si="88"/>
        <v/>
      </c>
      <c r="AR112" s="25" t="str">
        <f t="shared" si="58"/>
        <v/>
      </c>
      <c r="AS112" s="25" t="str">
        <f t="shared" si="59"/>
        <v/>
      </c>
      <c r="AT112" s="25" t="str">
        <f t="shared" si="60"/>
        <v/>
      </c>
      <c r="AU112" s="25" t="str">
        <f t="shared" si="61"/>
        <v/>
      </c>
      <c r="AV112" s="25" t="str">
        <f t="shared" si="62"/>
        <v/>
      </c>
      <c r="AW112" s="25" t="str">
        <f t="shared" si="63"/>
        <v/>
      </c>
      <c r="AX112" s="25" t="str">
        <f t="shared" si="64"/>
        <v/>
      </c>
      <c r="AY112" s="25" t="str">
        <f t="shared" si="65"/>
        <v/>
      </c>
      <c r="AZ112" s="25" t="str">
        <f t="shared" si="66"/>
        <v/>
      </c>
      <c r="BA112" s="25" t="str">
        <f t="shared" si="89"/>
        <v/>
      </c>
      <c r="BB112" s="25" t="str">
        <f t="shared" si="67"/>
        <v/>
      </c>
      <c r="BC112" s="25" t="str">
        <f t="shared" si="68"/>
        <v/>
      </c>
      <c r="BD112" s="25"/>
      <c r="BE112" s="25"/>
      <c r="BF112" s="25"/>
      <c r="BG112" s="25"/>
      <c r="BH112" s="25" t="str">
        <f t="shared" si="69"/>
        <v/>
      </c>
      <c r="BI112" s="25" t="str">
        <f t="shared" si="70"/>
        <v/>
      </c>
      <c r="BJ112" s="25" t="str">
        <f t="shared" si="71"/>
        <v/>
      </c>
      <c r="BK112" s="25" t="str">
        <f t="shared" si="72"/>
        <v/>
      </c>
      <c r="BL112" s="25" t="str">
        <f t="shared" si="73"/>
        <v/>
      </c>
      <c r="BM112" s="25" t="str">
        <f t="shared" si="74"/>
        <v/>
      </c>
      <c r="BN112" s="25"/>
      <c r="BO112" s="25" t="str">
        <f t="shared" si="90"/>
        <v/>
      </c>
      <c r="BP112" s="4"/>
    </row>
    <row r="113" spans="1:68" x14ac:dyDescent="0.25">
      <c r="A113" s="3"/>
      <c r="B113" s="25">
        <v>107</v>
      </c>
      <c r="C113" s="25">
        <f t="shared" si="80"/>
        <v>0</v>
      </c>
      <c r="D113" s="25">
        <v>107</v>
      </c>
      <c r="E113" s="51"/>
      <c r="F113" s="108">
        <f t="shared" si="91"/>
        <v>0</v>
      </c>
      <c r="G113" s="107" t="str">
        <f t="shared" si="92"/>
        <v/>
      </c>
      <c r="H113" s="25" t="str">
        <f t="shared" si="93"/>
        <v/>
      </c>
      <c r="I113" s="25" t="str">
        <f t="shared" si="94"/>
        <v/>
      </c>
      <c r="J113" s="110">
        <f t="shared" si="95"/>
        <v>0</v>
      </c>
      <c r="K113" s="109" t="str">
        <f>IFERROR(VLOOKUP(E113,'Road Races'!C:M,11,FALSE),"")</f>
        <v/>
      </c>
      <c r="L113" s="27" t="str">
        <f>IFERROR(VLOOKUP(E113,'Road Races'!Q:AA,11,FALSE),"")</f>
        <v/>
      </c>
      <c r="M113" s="27" t="str">
        <f>IFERROR(VLOOKUP(E113,SGP!AM:AU,6,FALSE),"")</f>
        <v/>
      </c>
      <c r="N113" s="26" t="str">
        <f>IFERROR(VLOOKUP(E113,'Road Races'!AE:AO,11,FALSE),"")</f>
        <v/>
      </c>
      <c r="O113" s="27" t="str">
        <f>IFERROR(VLOOKUP(E113,'Relays - track &amp; field'!C:F,4,FALSE),"")</f>
        <v/>
      </c>
      <c r="P113" s="26" t="str">
        <f>IFERROR(VLOOKUP(E113,'Relays - track &amp; field'!J:T,11,FALSE),"")</f>
        <v/>
      </c>
      <c r="Q113" s="26" t="str">
        <f>IFERROR(VLOOKUP(E113,'Road Races'!AS:BC,11,FALSE),"")</f>
        <v/>
      </c>
      <c r="R113" s="26" t="str">
        <f>IFERROR(VLOOKUP(E113,'Road Races'!BG:BQ,11,FALSE),"")</f>
        <v/>
      </c>
      <c r="S113" s="26" t="str">
        <f>IFERROR(VLOOKUP(E113,SGP!U:Z,6,FALSE),"")</f>
        <v/>
      </c>
      <c r="T113" s="26" t="str">
        <f>IFERROR(VLOOKUP(E113,'Relays - track &amp; field'!X:AB,4,FALSE),"")</f>
        <v/>
      </c>
      <c r="U113" s="26" t="str">
        <f>IFERROR(VLOOKUP(E113,'Road Races'!BU:CE,11,FALSE),"")</f>
        <v/>
      </c>
      <c r="V113" s="27" t="str">
        <f>IFERROR(VLOOKUP(E113,'Relays - track &amp; field'!AE:AO,11,FALSE),"")</f>
        <v/>
      </c>
      <c r="W113" s="26" t="str">
        <f>IFERROR(VLOOKUP(E113,SGP!C:H,6,FALSE),"")</f>
        <v/>
      </c>
      <c r="X113" s="26" t="str">
        <f>IFERROR(VLOOKUP(E113,'Road Races'!CI:CS,11,FALSE),"")</f>
        <v/>
      </c>
      <c r="Y113" s="26" t="str">
        <f>IFERROR(VLOOKUP(E113,'Relays - track &amp; field'!AS:BC,11,FALSE),"")</f>
        <v/>
      </c>
      <c r="Z113" s="27" t="str">
        <f>IFERROR(VLOOKUP(E113,'Road Races'!CW:DG,11,FALSE),"")</f>
        <v/>
      </c>
      <c r="AA113" s="27" t="str">
        <f>IFERROR(VLOOKUP(Table!E113,'Club Champs'!D:H,4,FALSE),"")</f>
        <v/>
      </c>
      <c r="AB113" s="26" t="str">
        <f>IFERROR(VLOOKUP(E113,'Relays - track &amp; field'!AS:BC,11,FALSE),"")</f>
        <v/>
      </c>
      <c r="AC113" s="26" t="str">
        <f>IFERROR(VLOOKUP(E113,SGP!BE:BJ,6,FALSE),"")</f>
        <v/>
      </c>
      <c r="AD113" s="26" t="str">
        <f>IFERROR(VLOOKUP(E113,'Road Races'!DK:DU,11,FALSE),"")</f>
        <v/>
      </c>
      <c r="AE113" s="26" t="str">
        <f>IFERROR(VLOOKUP(E113,Marathon!C:M,11,FALSE),"")</f>
        <v/>
      </c>
      <c r="AF113" s="26"/>
      <c r="AG113" s="26"/>
      <c r="AH113" s="26"/>
      <c r="AI113" s="26"/>
      <c r="AJ113" s="25"/>
      <c r="AK113" s="25" t="str">
        <f t="shared" si="54"/>
        <v/>
      </c>
      <c r="AL113" s="25" t="str">
        <f t="shared" si="55"/>
        <v/>
      </c>
      <c r="AM113" s="25" t="str">
        <f t="shared" si="56"/>
        <v/>
      </c>
      <c r="AN113" s="25" t="str">
        <f t="shared" si="57"/>
        <v/>
      </c>
      <c r="AO113" s="25" t="str">
        <f t="shared" si="86"/>
        <v/>
      </c>
      <c r="AP113" s="25" t="str">
        <f t="shared" si="87"/>
        <v/>
      </c>
      <c r="AQ113" s="25" t="str">
        <f t="shared" si="88"/>
        <v/>
      </c>
      <c r="AR113" s="25" t="str">
        <f t="shared" si="58"/>
        <v/>
      </c>
      <c r="AS113" s="25" t="str">
        <f t="shared" si="59"/>
        <v/>
      </c>
      <c r="AT113" s="25" t="str">
        <f t="shared" si="60"/>
        <v/>
      </c>
      <c r="AU113" s="25" t="str">
        <f t="shared" si="61"/>
        <v/>
      </c>
      <c r="AV113" s="25" t="str">
        <f t="shared" si="62"/>
        <v/>
      </c>
      <c r="AW113" s="25" t="str">
        <f t="shared" si="63"/>
        <v/>
      </c>
      <c r="AX113" s="25" t="str">
        <f t="shared" si="64"/>
        <v/>
      </c>
      <c r="AY113" s="25" t="str">
        <f t="shared" si="65"/>
        <v/>
      </c>
      <c r="AZ113" s="25" t="str">
        <f t="shared" si="66"/>
        <v/>
      </c>
      <c r="BA113" s="25" t="str">
        <f t="shared" si="89"/>
        <v/>
      </c>
      <c r="BB113" s="25" t="str">
        <f t="shared" si="67"/>
        <v/>
      </c>
      <c r="BC113" s="25" t="str">
        <f t="shared" si="68"/>
        <v/>
      </c>
      <c r="BD113" s="25"/>
      <c r="BE113" s="25"/>
      <c r="BF113" s="25"/>
      <c r="BG113" s="25"/>
      <c r="BH113" s="25" t="str">
        <f t="shared" si="69"/>
        <v/>
      </c>
      <c r="BI113" s="25" t="str">
        <f t="shared" si="70"/>
        <v/>
      </c>
      <c r="BJ113" s="25" t="str">
        <f t="shared" si="71"/>
        <v/>
      </c>
      <c r="BK113" s="25" t="str">
        <f t="shared" si="72"/>
        <v/>
      </c>
      <c r="BL113" s="25" t="str">
        <f t="shared" si="73"/>
        <v/>
      </c>
      <c r="BM113" s="25" t="str">
        <f t="shared" si="74"/>
        <v/>
      </c>
      <c r="BN113" s="25"/>
      <c r="BO113" s="25" t="str">
        <f t="shared" si="90"/>
        <v/>
      </c>
      <c r="BP113" s="4"/>
    </row>
    <row r="114" spans="1:68" x14ac:dyDescent="0.25">
      <c r="A114" s="3"/>
      <c r="B114" s="25">
        <v>108</v>
      </c>
      <c r="C114" s="25">
        <f t="shared" si="80"/>
        <v>0</v>
      </c>
      <c r="D114" s="25">
        <v>108</v>
      </c>
      <c r="E114" s="51"/>
      <c r="F114" s="108">
        <f t="shared" si="91"/>
        <v>0</v>
      </c>
      <c r="G114" s="107" t="str">
        <f t="shared" si="92"/>
        <v/>
      </c>
      <c r="H114" s="25" t="str">
        <f t="shared" si="93"/>
        <v/>
      </c>
      <c r="I114" s="25" t="str">
        <f t="shared" si="94"/>
        <v/>
      </c>
      <c r="J114" s="110">
        <f t="shared" si="95"/>
        <v>0</v>
      </c>
      <c r="K114" s="109" t="str">
        <f>IFERROR(VLOOKUP(E114,'Road Races'!C:M,11,FALSE),"")</f>
        <v/>
      </c>
      <c r="L114" s="27" t="str">
        <f>IFERROR(VLOOKUP(E114,'Road Races'!Q:AA,11,FALSE),"")</f>
        <v/>
      </c>
      <c r="M114" s="27" t="str">
        <f>IFERROR(VLOOKUP(E114,SGP!AM:AU,6,FALSE),"")</f>
        <v/>
      </c>
      <c r="N114" s="26" t="str">
        <f>IFERROR(VLOOKUP(E114,'Road Races'!AE:AO,11,FALSE),"")</f>
        <v/>
      </c>
      <c r="O114" s="27" t="str">
        <f>IFERROR(VLOOKUP(E114,'Relays - track &amp; field'!C:F,4,FALSE),"")</f>
        <v/>
      </c>
      <c r="P114" s="26" t="str">
        <f>IFERROR(VLOOKUP(E114,'Relays - track &amp; field'!J:T,11,FALSE),"")</f>
        <v/>
      </c>
      <c r="Q114" s="26" t="str">
        <f>IFERROR(VLOOKUP(E114,'Road Races'!AS:BC,11,FALSE),"")</f>
        <v/>
      </c>
      <c r="R114" s="26" t="str">
        <f>IFERROR(VLOOKUP(E114,'Road Races'!BG:BQ,11,FALSE),"")</f>
        <v/>
      </c>
      <c r="S114" s="26" t="str">
        <f>IFERROR(VLOOKUP(E114,SGP!U:Z,6,FALSE),"")</f>
        <v/>
      </c>
      <c r="T114" s="26" t="str">
        <f>IFERROR(VLOOKUP(E114,'Relays - track &amp; field'!X:AB,4,FALSE),"")</f>
        <v/>
      </c>
      <c r="U114" s="26" t="str">
        <f>IFERROR(VLOOKUP(E114,'Road Races'!BU:CE,11,FALSE),"")</f>
        <v/>
      </c>
      <c r="V114" s="27" t="str">
        <f>IFERROR(VLOOKUP(E114,'Relays - track &amp; field'!AE:AO,11,FALSE),"")</f>
        <v/>
      </c>
      <c r="W114" s="26" t="str">
        <f>IFERROR(VLOOKUP(E114,SGP!C:H,6,FALSE),"")</f>
        <v/>
      </c>
      <c r="X114" s="26" t="str">
        <f>IFERROR(VLOOKUP(E114,'Road Races'!CI:CS,11,FALSE),"")</f>
        <v/>
      </c>
      <c r="Y114" s="26" t="str">
        <f>IFERROR(VLOOKUP(E114,'Relays - track &amp; field'!AS:BC,11,FALSE),"")</f>
        <v/>
      </c>
      <c r="Z114" s="27" t="str">
        <f>IFERROR(VLOOKUP(E114,'Road Races'!CW:DG,11,FALSE),"")</f>
        <v/>
      </c>
      <c r="AA114" s="27" t="str">
        <f>IFERROR(VLOOKUP(Table!E114,'Club Champs'!D:H,4,FALSE),"")</f>
        <v/>
      </c>
      <c r="AB114" s="26" t="str">
        <f>IFERROR(VLOOKUP(E114,'Relays - track &amp; field'!AS:BC,11,FALSE),"")</f>
        <v/>
      </c>
      <c r="AC114" s="26" t="str">
        <f>IFERROR(VLOOKUP(E114,SGP!BE:BJ,6,FALSE),"")</f>
        <v/>
      </c>
      <c r="AD114" s="26" t="str">
        <f>IFERROR(VLOOKUP(E114,'Road Races'!DK:DU,11,FALSE),"")</f>
        <v/>
      </c>
      <c r="AE114" s="26" t="str">
        <f>IFERROR(VLOOKUP(E114,Marathon!C:M,11,FALSE),"")</f>
        <v/>
      </c>
      <c r="AF114" s="26"/>
      <c r="AG114" s="26"/>
      <c r="AH114" s="26"/>
      <c r="AI114" s="26"/>
      <c r="AJ114" s="25"/>
      <c r="AK114" s="25" t="str">
        <f t="shared" si="54"/>
        <v/>
      </c>
      <c r="AL114" s="25" t="str">
        <f t="shared" si="55"/>
        <v/>
      </c>
      <c r="AM114" s="25" t="str">
        <f t="shared" si="56"/>
        <v/>
      </c>
      <c r="AN114" s="25" t="str">
        <f t="shared" si="57"/>
        <v/>
      </c>
      <c r="AO114" s="25" t="str">
        <f t="shared" si="86"/>
        <v/>
      </c>
      <c r="AP114" s="25" t="str">
        <f t="shared" si="87"/>
        <v/>
      </c>
      <c r="AQ114" s="25" t="str">
        <f t="shared" si="88"/>
        <v/>
      </c>
      <c r="AR114" s="25" t="str">
        <f t="shared" si="58"/>
        <v/>
      </c>
      <c r="AS114" s="25" t="str">
        <f t="shared" si="59"/>
        <v/>
      </c>
      <c r="AT114" s="25" t="str">
        <f t="shared" si="60"/>
        <v/>
      </c>
      <c r="AU114" s="25" t="str">
        <f t="shared" si="61"/>
        <v/>
      </c>
      <c r="AV114" s="25" t="str">
        <f t="shared" si="62"/>
        <v/>
      </c>
      <c r="AW114" s="25" t="str">
        <f t="shared" si="63"/>
        <v/>
      </c>
      <c r="AX114" s="25" t="str">
        <f t="shared" si="64"/>
        <v/>
      </c>
      <c r="AY114" s="25" t="str">
        <f t="shared" si="65"/>
        <v/>
      </c>
      <c r="AZ114" s="25" t="str">
        <f t="shared" si="66"/>
        <v/>
      </c>
      <c r="BA114" s="25" t="str">
        <f t="shared" si="89"/>
        <v/>
      </c>
      <c r="BB114" s="25" t="str">
        <f t="shared" si="67"/>
        <v/>
      </c>
      <c r="BC114" s="25" t="str">
        <f t="shared" si="68"/>
        <v/>
      </c>
      <c r="BD114" s="25"/>
      <c r="BE114" s="25"/>
      <c r="BF114" s="25"/>
      <c r="BG114" s="25"/>
      <c r="BH114" s="25" t="str">
        <f t="shared" si="69"/>
        <v/>
      </c>
      <c r="BI114" s="25" t="str">
        <f t="shared" si="70"/>
        <v/>
      </c>
      <c r="BJ114" s="25" t="str">
        <f t="shared" si="71"/>
        <v/>
      </c>
      <c r="BK114" s="25" t="str">
        <f t="shared" si="72"/>
        <v/>
      </c>
      <c r="BL114" s="25" t="str">
        <f t="shared" si="73"/>
        <v/>
      </c>
      <c r="BM114" s="25" t="str">
        <f t="shared" si="74"/>
        <v/>
      </c>
      <c r="BN114" s="25"/>
      <c r="BO114" s="25" t="str">
        <f t="shared" si="90"/>
        <v/>
      </c>
      <c r="BP114" s="4"/>
    </row>
    <row r="115" spans="1:68" x14ac:dyDescent="0.25">
      <c r="A115" s="3"/>
      <c r="B115" s="25">
        <v>109</v>
      </c>
      <c r="C115" s="25">
        <f t="shared" si="80"/>
        <v>0</v>
      </c>
      <c r="D115" s="25">
        <v>109</v>
      </c>
      <c r="E115" s="51"/>
      <c r="F115" s="108">
        <f t="shared" si="91"/>
        <v>0</v>
      </c>
      <c r="G115" s="107" t="str">
        <f t="shared" si="92"/>
        <v/>
      </c>
      <c r="H115" s="25" t="str">
        <f t="shared" si="93"/>
        <v/>
      </c>
      <c r="I115" s="25" t="str">
        <f t="shared" si="94"/>
        <v/>
      </c>
      <c r="J115" s="110">
        <f t="shared" si="95"/>
        <v>0</v>
      </c>
      <c r="K115" s="109" t="str">
        <f>IFERROR(VLOOKUP(E115,'Road Races'!C:M,11,FALSE),"")</f>
        <v/>
      </c>
      <c r="L115" s="27" t="str">
        <f>IFERROR(VLOOKUP(E115,'Road Races'!Q:AA,11,FALSE),"")</f>
        <v/>
      </c>
      <c r="M115" s="27" t="str">
        <f>IFERROR(VLOOKUP(E115,SGP!AM:AU,6,FALSE),"")</f>
        <v/>
      </c>
      <c r="N115" s="26" t="str">
        <f>IFERROR(VLOOKUP(E115,'Road Races'!AE:AO,11,FALSE),"")</f>
        <v/>
      </c>
      <c r="O115" s="27" t="str">
        <f>IFERROR(VLOOKUP(E115,'Relays - track &amp; field'!C:F,4,FALSE),"")</f>
        <v/>
      </c>
      <c r="P115" s="26" t="str">
        <f>IFERROR(VLOOKUP(E115,'Relays - track &amp; field'!J:T,11,FALSE),"")</f>
        <v/>
      </c>
      <c r="Q115" s="26" t="str">
        <f>IFERROR(VLOOKUP(E115,'Road Races'!AS:BC,11,FALSE),"")</f>
        <v/>
      </c>
      <c r="R115" s="26" t="str">
        <f>IFERROR(VLOOKUP(E115,'Road Races'!BG:BQ,11,FALSE),"")</f>
        <v/>
      </c>
      <c r="S115" s="26" t="str">
        <f>IFERROR(VLOOKUP(E115,SGP!U:Z,6,FALSE),"")</f>
        <v/>
      </c>
      <c r="T115" s="26" t="str">
        <f>IFERROR(VLOOKUP(E115,'Relays - track &amp; field'!X:AB,4,FALSE),"")</f>
        <v/>
      </c>
      <c r="U115" s="26" t="str">
        <f>IFERROR(VLOOKUP(E115,'Road Races'!BU:CE,11,FALSE),"")</f>
        <v/>
      </c>
      <c r="V115" s="27" t="str">
        <f>IFERROR(VLOOKUP(E115,'Relays - track &amp; field'!AE:AO,11,FALSE),"")</f>
        <v/>
      </c>
      <c r="W115" s="26" t="str">
        <f>IFERROR(VLOOKUP(E115,SGP!C:H,6,FALSE),"")</f>
        <v/>
      </c>
      <c r="X115" s="26" t="str">
        <f>IFERROR(VLOOKUP(E115,'Road Races'!CI:CS,11,FALSE),"")</f>
        <v/>
      </c>
      <c r="Y115" s="26" t="str">
        <f>IFERROR(VLOOKUP(E115,'Relays - track &amp; field'!AS:BC,11,FALSE),"")</f>
        <v/>
      </c>
      <c r="Z115" s="27" t="str">
        <f>IFERROR(VLOOKUP(E115,'Road Races'!CW:DG,11,FALSE),"")</f>
        <v/>
      </c>
      <c r="AA115" s="27" t="str">
        <f>IFERROR(VLOOKUP(Table!E115,'Club Champs'!D:H,4,FALSE),"")</f>
        <v/>
      </c>
      <c r="AB115" s="26" t="str">
        <f>IFERROR(VLOOKUP(E115,'Relays - track &amp; field'!AS:BC,11,FALSE),"")</f>
        <v/>
      </c>
      <c r="AC115" s="26" t="str">
        <f>IFERROR(VLOOKUP(E115,SGP!BE:BJ,6,FALSE),"")</f>
        <v/>
      </c>
      <c r="AD115" s="26" t="str">
        <f>IFERROR(VLOOKUP(E115,'Road Races'!DK:DU,11,FALSE),"")</f>
        <v/>
      </c>
      <c r="AE115" s="26" t="str">
        <f>IFERROR(VLOOKUP(E115,Marathon!C:M,11,FALSE),"")</f>
        <v/>
      </c>
      <c r="AF115" s="26"/>
      <c r="AG115" s="26"/>
      <c r="AH115" s="26"/>
      <c r="AI115" s="26"/>
      <c r="AJ115" s="25"/>
      <c r="AK115" s="25" t="str">
        <f t="shared" si="54"/>
        <v/>
      </c>
      <c r="AL115" s="25" t="str">
        <f t="shared" si="55"/>
        <v/>
      </c>
      <c r="AM115" s="25" t="str">
        <f t="shared" si="56"/>
        <v/>
      </c>
      <c r="AN115" s="25" t="str">
        <f t="shared" si="57"/>
        <v/>
      </c>
      <c r="AO115" s="25" t="str">
        <f t="shared" si="86"/>
        <v/>
      </c>
      <c r="AP115" s="25" t="str">
        <f t="shared" si="87"/>
        <v/>
      </c>
      <c r="AQ115" s="25" t="str">
        <f t="shared" si="88"/>
        <v/>
      </c>
      <c r="AR115" s="25" t="str">
        <f t="shared" si="58"/>
        <v/>
      </c>
      <c r="AS115" s="25" t="str">
        <f t="shared" si="59"/>
        <v/>
      </c>
      <c r="AT115" s="25" t="str">
        <f t="shared" si="60"/>
        <v/>
      </c>
      <c r="AU115" s="25" t="str">
        <f t="shared" si="61"/>
        <v/>
      </c>
      <c r="AV115" s="25" t="str">
        <f t="shared" si="62"/>
        <v/>
      </c>
      <c r="AW115" s="25" t="str">
        <f t="shared" si="63"/>
        <v/>
      </c>
      <c r="AX115" s="25" t="str">
        <f t="shared" si="64"/>
        <v/>
      </c>
      <c r="AY115" s="25" t="str">
        <f t="shared" si="65"/>
        <v/>
      </c>
      <c r="AZ115" s="25" t="str">
        <f t="shared" si="66"/>
        <v/>
      </c>
      <c r="BA115" s="25" t="str">
        <f t="shared" si="89"/>
        <v/>
      </c>
      <c r="BB115" s="25" t="str">
        <f t="shared" si="67"/>
        <v/>
      </c>
      <c r="BC115" s="25" t="str">
        <f t="shared" si="68"/>
        <v/>
      </c>
      <c r="BD115" s="25"/>
      <c r="BE115" s="25"/>
      <c r="BF115" s="25"/>
      <c r="BG115" s="25"/>
      <c r="BH115" s="25" t="str">
        <f t="shared" si="69"/>
        <v/>
      </c>
      <c r="BI115" s="25" t="str">
        <f t="shared" si="70"/>
        <v/>
      </c>
      <c r="BJ115" s="25" t="str">
        <f t="shared" si="71"/>
        <v/>
      </c>
      <c r="BK115" s="25" t="str">
        <f t="shared" si="72"/>
        <v/>
      </c>
      <c r="BL115" s="25" t="str">
        <f t="shared" si="73"/>
        <v/>
      </c>
      <c r="BM115" s="25" t="str">
        <f t="shared" si="74"/>
        <v/>
      </c>
      <c r="BN115" s="25"/>
      <c r="BO115" s="25" t="str">
        <f t="shared" si="90"/>
        <v/>
      </c>
      <c r="BP115" s="4"/>
    </row>
    <row r="116" spans="1:68" x14ac:dyDescent="0.25">
      <c r="A116" s="3"/>
      <c r="B116" s="25">
        <v>110</v>
      </c>
      <c r="C116" s="25">
        <f t="shared" si="80"/>
        <v>0</v>
      </c>
      <c r="D116" s="25">
        <v>110</v>
      </c>
      <c r="E116" s="51"/>
      <c r="F116" s="108">
        <f t="shared" si="91"/>
        <v>0</v>
      </c>
      <c r="G116" s="107" t="str">
        <f t="shared" si="92"/>
        <v/>
      </c>
      <c r="H116" s="25" t="str">
        <f t="shared" si="93"/>
        <v/>
      </c>
      <c r="I116" s="25" t="str">
        <f t="shared" si="94"/>
        <v/>
      </c>
      <c r="J116" s="110">
        <f t="shared" si="95"/>
        <v>0</v>
      </c>
      <c r="K116" s="109" t="str">
        <f>IFERROR(VLOOKUP(E116,'Road Races'!C:M,11,FALSE),"")</f>
        <v/>
      </c>
      <c r="L116" s="27" t="str">
        <f>IFERROR(VLOOKUP(E116,'Road Races'!Q:AA,11,FALSE),"")</f>
        <v/>
      </c>
      <c r="M116" s="27" t="str">
        <f>IFERROR(VLOOKUP(E116,SGP!AM:AU,6,FALSE),"")</f>
        <v/>
      </c>
      <c r="N116" s="26" t="str">
        <f>IFERROR(VLOOKUP(E116,'Road Races'!AE:AO,11,FALSE),"")</f>
        <v/>
      </c>
      <c r="O116" s="27" t="str">
        <f>IFERROR(VLOOKUP(E116,'Relays - track &amp; field'!C:F,4,FALSE),"")</f>
        <v/>
      </c>
      <c r="P116" s="26" t="str">
        <f>IFERROR(VLOOKUP(E116,'Relays - track &amp; field'!J:T,11,FALSE),"")</f>
        <v/>
      </c>
      <c r="Q116" s="26" t="str">
        <f>IFERROR(VLOOKUP(E116,'Road Races'!AS:BC,11,FALSE),"")</f>
        <v/>
      </c>
      <c r="R116" s="26" t="str">
        <f>IFERROR(VLOOKUP(E116,'Road Races'!BG:BQ,11,FALSE),"")</f>
        <v/>
      </c>
      <c r="S116" s="26" t="str">
        <f>IFERROR(VLOOKUP(E116,SGP!U:Z,6,FALSE),"")</f>
        <v/>
      </c>
      <c r="T116" s="26" t="str">
        <f>IFERROR(VLOOKUP(E116,'Relays - track &amp; field'!X:AB,4,FALSE),"")</f>
        <v/>
      </c>
      <c r="U116" s="26" t="str">
        <f>IFERROR(VLOOKUP(E116,'Road Races'!BU:CE,11,FALSE),"")</f>
        <v/>
      </c>
      <c r="V116" s="27" t="str">
        <f>IFERROR(VLOOKUP(E116,'Relays - track &amp; field'!AE:AO,11,FALSE),"")</f>
        <v/>
      </c>
      <c r="W116" s="26" t="str">
        <f>IFERROR(VLOOKUP(E116,SGP!C:H,6,FALSE),"")</f>
        <v/>
      </c>
      <c r="X116" s="26" t="str">
        <f>IFERROR(VLOOKUP(E116,'Road Races'!CI:CS,11,FALSE),"")</f>
        <v/>
      </c>
      <c r="Y116" s="26" t="str">
        <f>IFERROR(VLOOKUP(E116,'Relays - track &amp; field'!AS:BC,11,FALSE),"")</f>
        <v/>
      </c>
      <c r="Z116" s="27" t="str">
        <f>IFERROR(VLOOKUP(E116,'Road Races'!CW:DG,11,FALSE),"")</f>
        <v/>
      </c>
      <c r="AA116" s="27" t="str">
        <f>IFERROR(VLOOKUP(Table!E116,'Club Champs'!D:H,4,FALSE),"")</f>
        <v/>
      </c>
      <c r="AB116" s="26" t="str">
        <f>IFERROR(VLOOKUP(E116,'Relays - track &amp; field'!AS:BC,11,FALSE),"")</f>
        <v/>
      </c>
      <c r="AC116" s="26" t="str">
        <f>IFERROR(VLOOKUP(E116,SGP!BE:BJ,6,FALSE),"")</f>
        <v/>
      </c>
      <c r="AD116" s="26" t="str">
        <f>IFERROR(VLOOKUP(E116,'Road Races'!DK:DU,11,FALSE),"")</f>
        <v/>
      </c>
      <c r="AE116" s="26" t="str">
        <f>IFERROR(VLOOKUP(E116,Marathon!C:M,11,FALSE),"")</f>
        <v/>
      </c>
      <c r="AF116" s="26"/>
      <c r="AG116" s="26"/>
      <c r="AH116" s="26"/>
      <c r="AI116" s="26"/>
      <c r="AJ116" s="25"/>
      <c r="AK116" s="25" t="str">
        <f t="shared" si="54"/>
        <v/>
      </c>
      <c r="AL116" s="25" t="str">
        <f t="shared" si="55"/>
        <v/>
      </c>
      <c r="AM116" s="25" t="str">
        <f t="shared" si="56"/>
        <v/>
      </c>
      <c r="AN116" s="25" t="str">
        <f t="shared" si="57"/>
        <v/>
      </c>
      <c r="AO116" s="25" t="str">
        <f t="shared" si="86"/>
        <v/>
      </c>
      <c r="AP116" s="25" t="str">
        <f t="shared" si="87"/>
        <v/>
      </c>
      <c r="AQ116" s="25" t="str">
        <f t="shared" si="88"/>
        <v/>
      </c>
      <c r="AR116" s="25" t="str">
        <f t="shared" si="58"/>
        <v/>
      </c>
      <c r="AS116" s="25" t="str">
        <f t="shared" si="59"/>
        <v/>
      </c>
      <c r="AT116" s="25" t="str">
        <f t="shared" si="60"/>
        <v/>
      </c>
      <c r="AU116" s="25" t="str">
        <f t="shared" si="61"/>
        <v/>
      </c>
      <c r="AV116" s="25" t="str">
        <f t="shared" si="62"/>
        <v/>
      </c>
      <c r="AW116" s="25" t="str">
        <f t="shared" si="63"/>
        <v/>
      </c>
      <c r="AX116" s="25" t="str">
        <f t="shared" si="64"/>
        <v/>
      </c>
      <c r="AY116" s="25" t="str">
        <f t="shared" si="65"/>
        <v/>
      </c>
      <c r="AZ116" s="25" t="str">
        <f t="shared" si="66"/>
        <v/>
      </c>
      <c r="BA116" s="25" t="str">
        <f t="shared" si="89"/>
        <v/>
      </c>
      <c r="BB116" s="25" t="str">
        <f t="shared" si="67"/>
        <v/>
      </c>
      <c r="BC116" s="25" t="str">
        <f t="shared" si="68"/>
        <v/>
      </c>
      <c r="BD116" s="25"/>
      <c r="BE116" s="25"/>
      <c r="BF116" s="25"/>
      <c r="BG116" s="25"/>
      <c r="BH116" s="25" t="str">
        <f t="shared" si="69"/>
        <v/>
      </c>
      <c r="BI116" s="25" t="str">
        <f t="shared" si="70"/>
        <v/>
      </c>
      <c r="BJ116" s="25" t="str">
        <f t="shared" si="71"/>
        <v/>
      </c>
      <c r="BK116" s="25" t="str">
        <f t="shared" si="72"/>
        <v/>
      </c>
      <c r="BL116" s="25" t="str">
        <f t="shared" si="73"/>
        <v/>
      </c>
      <c r="BM116" s="25" t="str">
        <f t="shared" si="74"/>
        <v/>
      </c>
      <c r="BN116" s="25"/>
      <c r="BO116" s="25" t="str">
        <f t="shared" si="90"/>
        <v/>
      </c>
      <c r="BP116" s="4"/>
    </row>
    <row r="117" spans="1:68" x14ac:dyDescent="0.25">
      <c r="A117" s="3"/>
      <c r="B117" s="25">
        <v>111</v>
      </c>
      <c r="C117" s="25">
        <f t="shared" si="80"/>
        <v>0</v>
      </c>
      <c r="D117" s="25">
        <v>111</v>
      </c>
      <c r="E117" s="51"/>
      <c r="F117" s="108">
        <f t="shared" si="91"/>
        <v>0</v>
      </c>
      <c r="G117" s="107" t="str">
        <f t="shared" si="92"/>
        <v/>
      </c>
      <c r="H117" s="25" t="str">
        <f t="shared" si="93"/>
        <v/>
      </c>
      <c r="I117" s="25" t="str">
        <f t="shared" si="94"/>
        <v/>
      </c>
      <c r="J117" s="110">
        <f t="shared" si="95"/>
        <v>0</v>
      </c>
      <c r="K117" s="109" t="str">
        <f>IFERROR(VLOOKUP(E117,'Road Races'!C:M,11,FALSE),"")</f>
        <v/>
      </c>
      <c r="L117" s="27" t="str">
        <f>IFERROR(VLOOKUP(E117,'Road Races'!Q:AA,11,FALSE),"")</f>
        <v/>
      </c>
      <c r="M117" s="27" t="str">
        <f>IFERROR(VLOOKUP(E117,SGP!AM:AU,6,FALSE),"")</f>
        <v/>
      </c>
      <c r="N117" s="26" t="str">
        <f>IFERROR(VLOOKUP(E117,'Road Races'!AE:AO,11,FALSE),"")</f>
        <v/>
      </c>
      <c r="O117" s="27" t="str">
        <f>IFERROR(VLOOKUP(E117,'Relays - track &amp; field'!C:F,4,FALSE),"")</f>
        <v/>
      </c>
      <c r="P117" s="26" t="str">
        <f>IFERROR(VLOOKUP(E117,'Relays - track &amp; field'!J:T,11,FALSE),"")</f>
        <v/>
      </c>
      <c r="Q117" s="26" t="str">
        <f>IFERROR(VLOOKUP(E117,'Road Races'!AS:BC,11,FALSE),"")</f>
        <v/>
      </c>
      <c r="R117" s="26" t="str">
        <f>IFERROR(VLOOKUP(E117,'Road Races'!BG:BQ,11,FALSE),"")</f>
        <v/>
      </c>
      <c r="S117" s="26" t="str">
        <f>IFERROR(VLOOKUP(E117,SGP!U:Z,6,FALSE),"")</f>
        <v/>
      </c>
      <c r="T117" s="26" t="str">
        <f>IFERROR(VLOOKUP(E117,'Relays - track &amp; field'!X:AB,4,FALSE),"")</f>
        <v/>
      </c>
      <c r="U117" s="26" t="str">
        <f>IFERROR(VLOOKUP(E117,'Road Races'!BU:CE,11,FALSE),"")</f>
        <v/>
      </c>
      <c r="V117" s="27" t="str">
        <f>IFERROR(VLOOKUP(E117,'Relays - track &amp; field'!AE:AO,11,FALSE),"")</f>
        <v/>
      </c>
      <c r="W117" s="26" t="str">
        <f>IFERROR(VLOOKUP(E117,SGP!C:H,6,FALSE),"")</f>
        <v/>
      </c>
      <c r="X117" s="26" t="str">
        <f>IFERROR(VLOOKUP(E117,'Road Races'!CI:CS,11,FALSE),"")</f>
        <v/>
      </c>
      <c r="Y117" s="26" t="str">
        <f>IFERROR(VLOOKUP(E117,'Relays - track &amp; field'!AS:BC,11,FALSE),"")</f>
        <v/>
      </c>
      <c r="Z117" s="27" t="str">
        <f>IFERROR(VLOOKUP(E117,'Road Races'!CW:DG,11,FALSE),"")</f>
        <v/>
      </c>
      <c r="AA117" s="27" t="str">
        <f>IFERROR(VLOOKUP(Table!E117,'Club Champs'!D:H,4,FALSE),"")</f>
        <v/>
      </c>
      <c r="AB117" s="26" t="str">
        <f>IFERROR(VLOOKUP(E117,'Relays - track &amp; field'!AS:BC,11,FALSE),"")</f>
        <v/>
      </c>
      <c r="AC117" s="26" t="str">
        <f>IFERROR(VLOOKUP(E117,SGP!BE:BJ,6,FALSE),"")</f>
        <v/>
      </c>
      <c r="AD117" s="26" t="str">
        <f>IFERROR(VLOOKUP(E117,'Road Races'!DK:DU,11,FALSE),"")</f>
        <v/>
      </c>
      <c r="AE117" s="26" t="str">
        <f>IFERROR(VLOOKUP(E117,Marathon!C:M,11,FALSE),"")</f>
        <v/>
      </c>
      <c r="AF117" s="26"/>
      <c r="AG117" s="26"/>
      <c r="AH117" s="26"/>
      <c r="AI117" s="26"/>
      <c r="AJ117" s="25"/>
      <c r="AK117" s="25" t="str">
        <f t="shared" si="54"/>
        <v/>
      </c>
      <c r="AL117" s="25" t="str">
        <f t="shared" si="55"/>
        <v/>
      </c>
      <c r="AM117" s="25" t="str">
        <f t="shared" si="56"/>
        <v/>
      </c>
      <c r="AN117" s="25" t="str">
        <f t="shared" si="57"/>
        <v/>
      </c>
      <c r="AO117" s="25" t="str">
        <f t="shared" si="86"/>
        <v/>
      </c>
      <c r="AP117" s="25" t="str">
        <f t="shared" si="87"/>
        <v/>
      </c>
      <c r="AQ117" s="25" t="str">
        <f t="shared" si="88"/>
        <v/>
      </c>
      <c r="AR117" s="25" t="str">
        <f t="shared" si="58"/>
        <v/>
      </c>
      <c r="AS117" s="25" t="str">
        <f t="shared" si="59"/>
        <v/>
      </c>
      <c r="AT117" s="25" t="str">
        <f t="shared" si="60"/>
        <v/>
      </c>
      <c r="AU117" s="25" t="str">
        <f t="shared" si="61"/>
        <v/>
      </c>
      <c r="AV117" s="25" t="str">
        <f t="shared" si="62"/>
        <v/>
      </c>
      <c r="AW117" s="25" t="str">
        <f t="shared" si="63"/>
        <v/>
      </c>
      <c r="AX117" s="25" t="str">
        <f t="shared" si="64"/>
        <v/>
      </c>
      <c r="AY117" s="25" t="str">
        <f t="shared" si="65"/>
        <v/>
      </c>
      <c r="AZ117" s="25" t="str">
        <f t="shared" si="66"/>
        <v/>
      </c>
      <c r="BA117" s="25" t="str">
        <f t="shared" si="89"/>
        <v/>
      </c>
      <c r="BB117" s="25" t="str">
        <f t="shared" si="67"/>
        <v/>
      </c>
      <c r="BC117" s="25" t="str">
        <f t="shared" si="68"/>
        <v/>
      </c>
      <c r="BD117" s="25"/>
      <c r="BE117" s="25"/>
      <c r="BF117" s="25"/>
      <c r="BG117" s="25"/>
      <c r="BH117" s="25" t="str">
        <f t="shared" si="69"/>
        <v/>
      </c>
      <c r="BI117" s="25" t="str">
        <f t="shared" si="70"/>
        <v/>
      </c>
      <c r="BJ117" s="25" t="str">
        <f t="shared" si="71"/>
        <v/>
      </c>
      <c r="BK117" s="25" t="str">
        <f t="shared" si="72"/>
        <v/>
      </c>
      <c r="BL117" s="25" t="str">
        <f t="shared" si="73"/>
        <v/>
      </c>
      <c r="BM117" s="25" t="str">
        <f t="shared" si="74"/>
        <v/>
      </c>
      <c r="BN117" s="25"/>
      <c r="BO117" s="25" t="str">
        <f t="shared" si="90"/>
        <v/>
      </c>
      <c r="BP117" s="4"/>
    </row>
    <row r="118" spans="1:68" x14ac:dyDescent="0.25">
      <c r="A118" s="3"/>
      <c r="B118" s="25">
        <v>112</v>
      </c>
      <c r="C118" s="25">
        <f t="shared" si="80"/>
        <v>0</v>
      </c>
      <c r="D118" s="25">
        <v>112</v>
      </c>
      <c r="E118" s="51"/>
      <c r="F118" s="108">
        <f t="shared" si="91"/>
        <v>0</v>
      </c>
      <c r="G118" s="107" t="str">
        <f t="shared" si="92"/>
        <v/>
      </c>
      <c r="H118" s="25" t="str">
        <f t="shared" si="93"/>
        <v/>
      </c>
      <c r="I118" s="25" t="str">
        <f t="shared" si="94"/>
        <v/>
      </c>
      <c r="J118" s="110">
        <f t="shared" si="95"/>
        <v>0</v>
      </c>
      <c r="K118" s="109" t="str">
        <f>IFERROR(VLOOKUP(E118,'Road Races'!C:M,11,FALSE),"")</f>
        <v/>
      </c>
      <c r="L118" s="27" t="str">
        <f>IFERROR(VLOOKUP(E118,'Road Races'!Q:AA,11,FALSE),"")</f>
        <v/>
      </c>
      <c r="M118" s="27" t="str">
        <f>IFERROR(VLOOKUP(E118,SGP!AM:AU,6,FALSE),"")</f>
        <v/>
      </c>
      <c r="N118" s="26" t="str">
        <f>IFERROR(VLOOKUP(E118,'Road Races'!AE:AO,11,FALSE),"")</f>
        <v/>
      </c>
      <c r="O118" s="27" t="str">
        <f>IFERROR(VLOOKUP(E118,'Relays - track &amp; field'!C:F,4,FALSE),"")</f>
        <v/>
      </c>
      <c r="P118" s="26" t="str">
        <f>IFERROR(VLOOKUP(E118,'Relays - track &amp; field'!J:T,11,FALSE),"")</f>
        <v/>
      </c>
      <c r="Q118" s="26" t="str">
        <f>IFERROR(VLOOKUP(E118,'Road Races'!AS:BC,11,FALSE),"")</f>
        <v/>
      </c>
      <c r="R118" s="26" t="str">
        <f>IFERROR(VLOOKUP(E118,'Road Races'!BG:BQ,11,FALSE),"")</f>
        <v/>
      </c>
      <c r="S118" s="26" t="str">
        <f>IFERROR(VLOOKUP(E118,SGP!U:Z,6,FALSE),"")</f>
        <v/>
      </c>
      <c r="T118" s="26" t="str">
        <f>IFERROR(VLOOKUP(E118,'Relays - track &amp; field'!X:AB,4,FALSE),"")</f>
        <v/>
      </c>
      <c r="U118" s="26" t="str">
        <f>IFERROR(VLOOKUP(E118,'Road Races'!BU:CE,11,FALSE),"")</f>
        <v/>
      </c>
      <c r="V118" s="27" t="str">
        <f>IFERROR(VLOOKUP(E118,'Relays - track &amp; field'!AE:AO,11,FALSE),"")</f>
        <v/>
      </c>
      <c r="W118" s="26" t="str">
        <f>IFERROR(VLOOKUP(E118,SGP!C:H,6,FALSE),"")</f>
        <v/>
      </c>
      <c r="X118" s="26" t="str">
        <f>IFERROR(VLOOKUP(E118,'Road Races'!CI:CS,11,FALSE),"")</f>
        <v/>
      </c>
      <c r="Y118" s="26" t="str">
        <f>IFERROR(VLOOKUP(E118,'Relays - track &amp; field'!AS:BC,11,FALSE),"")</f>
        <v/>
      </c>
      <c r="Z118" s="27" t="str">
        <f>IFERROR(VLOOKUP(E118,'Road Races'!CW:DG,11,FALSE),"")</f>
        <v/>
      </c>
      <c r="AA118" s="27" t="str">
        <f>IFERROR(VLOOKUP(Table!E118,'Club Champs'!D:H,4,FALSE),"")</f>
        <v/>
      </c>
      <c r="AB118" s="26" t="str">
        <f>IFERROR(VLOOKUP(E118,'Relays - track &amp; field'!AS:BC,11,FALSE),"")</f>
        <v/>
      </c>
      <c r="AC118" s="26" t="str">
        <f>IFERROR(VLOOKUP(E118,SGP!BE:BJ,6,FALSE),"")</f>
        <v/>
      </c>
      <c r="AD118" s="26" t="str">
        <f>IFERROR(VLOOKUP(E118,'Road Races'!DK:DU,11,FALSE),"")</f>
        <v/>
      </c>
      <c r="AE118" s="26" t="str">
        <f>IFERROR(VLOOKUP(E118,Marathon!C:M,11,FALSE),"")</f>
        <v/>
      </c>
      <c r="AF118" s="26"/>
      <c r="AG118" s="26"/>
      <c r="AH118" s="26"/>
      <c r="AI118" s="26"/>
      <c r="AJ118" s="25"/>
      <c r="AK118" s="25" t="str">
        <f t="shared" si="54"/>
        <v/>
      </c>
      <c r="AL118" s="25" t="str">
        <f t="shared" si="55"/>
        <v/>
      </c>
      <c r="AM118" s="25" t="str">
        <f t="shared" si="56"/>
        <v/>
      </c>
      <c r="AN118" s="25" t="str">
        <f t="shared" si="57"/>
        <v/>
      </c>
      <c r="AO118" s="25" t="str">
        <f t="shared" si="86"/>
        <v/>
      </c>
      <c r="AP118" s="25" t="str">
        <f t="shared" si="87"/>
        <v/>
      </c>
      <c r="AQ118" s="25" t="str">
        <f t="shared" si="88"/>
        <v/>
      </c>
      <c r="AR118" s="25" t="str">
        <f t="shared" si="58"/>
        <v/>
      </c>
      <c r="AS118" s="25" t="str">
        <f t="shared" si="59"/>
        <v/>
      </c>
      <c r="AT118" s="25" t="str">
        <f t="shared" si="60"/>
        <v/>
      </c>
      <c r="AU118" s="25" t="str">
        <f t="shared" si="61"/>
        <v/>
      </c>
      <c r="AV118" s="25" t="str">
        <f t="shared" si="62"/>
        <v/>
      </c>
      <c r="AW118" s="25" t="str">
        <f t="shared" si="63"/>
        <v/>
      </c>
      <c r="AX118" s="25" t="str">
        <f t="shared" si="64"/>
        <v/>
      </c>
      <c r="AY118" s="25" t="str">
        <f t="shared" si="65"/>
        <v/>
      </c>
      <c r="AZ118" s="25" t="str">
        <f t="shared" si="66"/>
        <v/>
      </c>
      <c r="BA118" s="25" t="str">
        <f t="shared" si="89"/>
        <v/>
      </c>
      <c r="BB118" s="25" t="str">
        <f t="shared" si="67"/>
        <v/>
      </c>
      <c r="BC118" s="25" t="str">
        <f t="shared" si="68"/>
        <v/>
      </c>
      <c r="BD118" s="25"/>
      <c r="BE118" s="25"/>
      <c r="BF118" s="25"/>
      <c r="BG118" s="25"/>
      <c r="BH118" s="25" t="str">
        <f t="shared" si="69"/>
        <v/>
      </c>
      <c r="BI118" s="25" t="str">
        <f t="shared" si="70"/>
        <v/>
      </c>
      <c r="BJ118" s="25" t="str">
        <f t="shared" si="71"/>
        <v/>
      </c>
      <c r="BK118" s="25" t="str">
        <f t="shared" si="72"/>
        <v/>
      </c>
      <c r="BL118" s="25" t="str">
        <f t="shared" si="73"/>
        <v/>
      </c>
      <c r="BM118" s="25" t="str">
        <f t="shared" si="74"/>
        <v/>
      </c>
      <c r="BN118" s="25"/>
      <c r="BO118" s="25" t="str">
        <f t="shared" si="90"/>
        <v/>
      </c>
      <c r="BP118" s="4"/>
    </row>
    <row r="119" spans="1:68" x14ac:dyDescent="0.25">
      <c r="A119" s="3"/>
      <c r="B119" s="25">
        <v>113</v>
      </c>
      <c r="C119" s="25">
        <f t="shared" si="80"/>
        <v>0</v>
      </c>
      <c r="D119" s="25">
        <v>113</v>
      </c>
      <c r="E119" s="51"/>
      <c r="F119" s="108">
        <f t="shared" si="91"/>
        <v>0</v>
      </c>
      <c r="G119" s="107" t="str">
        <f t="shared" si="92"/>
        <v/>
      </c>
      <c r="H119" s="25" t="str">
        <f t="shared" si="93"/>
        <v/>
      </c>
      <c r="I119" s="25" t="str">
        <f t="shared" si="94"/>
        <v/>
      </c>
      <c r="J119" s="110">
        <f t="shared" si="95"/>
        <v>0</v>
      </c>
      <c r="K119" s="109" t="str">
        <f>IFERROR(VLOOKUP(E119,'Road Races'!C:M,11,FALSE),"")</f>
        <v/>
      </c>
      <c r="L119" s="27" t="str">
        <f>IFERROR(VLOOKUP(E119,'Road Races'!Q:AA,11,FALSE),"")</f>
        <v/>
      </c>
      <c r="M119" s="27" t="str">
        <f>IFERROR(VLOOKUP(E119,SGP!AM:AU,6,FALSE),"")</f>
        <v/>
      </c>
      <c r="N119" s="26" t="str">
        <f>IFERROR(VLOOKUP(E119,'Road Races'!AE:AO,11,FALSE),"")</f>
        <v/>
      </c>
      <c r="O119" s="27" t="str">
        <f>IFERROR(VLOOKUP(E119,'Relays - track &amp; field'!C:F,4,FALSE),"")</f>
        <v/>
      </c>
      <c r="P119" s="26" t="str">
        <f>IFERROR(VLOOKUP(E119,'Relays - track &amp; field'!J:T,11,FALSE),"")</f>
        <v/>
      </c>
      <c r="Q119" s="26" t="str">
        <f>IFERROR(VLOOKUP(E119,'Road Races'!AS:BC,11,FALSE),"")</f>
        <v/>
      </c>
      <c r="R119" s="26" t="str">
        <f>IFERROR(VLOOKUP(E119,'Road Races'!BG:BQ,11,FALSE),"")</f>
        <v/>
      </c>
      <c r="S119" s="26" t="str">
        <f>IFERROR(VLOOKUP(E119,SGP!U:Z,6,FALSE),"")</f>
        <v/>
      </c>
      <c r="T119" s="26" t="str">
        <f>IFERROR(VLOOKUP(E119,'Relays - track &amp; field'!X:AB,4,FALSE),"")</f>
        <v/>
      </c>
      <c r="U119" s="26" t="str">
        <f>IFERROR(VLOOKUP(E119,'Road Races'!BU:CE,11,FALSE),"")</f>
        <v/>
      </c>
      <c r="V119" s="27" t="str">
        <f>IFERROR(VLOOKUP(E119,'Relays - track &amp; field'!AE:AO,11,FALSE),"")</f>
        <v/>
      </c>
      <c r="W119" s="26" t="str">
        <f>IFERROR(VLOOKUP(E119,SGP!C:H,6,FALSE),"")</f>
        <v/>
      </c>
      <c r="X119" s="26" t="str">
        <f>IFERROR(VLOOKUP(E119,'Road Races'!CI:CS,11,FALSE),"")</f>
        <v/>
      </c>
      <c r="Y119" s="26" t="str">
        <f>IFERROR(VLOOKUP(E119,'Relays - track &amp; field'!AS:BC,11,FALSE),"")</f>
        <v/>
      </c>
      <c r="Z119" s="27" t="str">
        <f>IFERROR(VLOOKUP(E119,'Road Races'!CW:DG,11,FALSE),"")</f>
        <v/>
      </c>
      <c r="AA119" s="27" t="str">
        <f>IFERROR(VLOOKUP(Table!E119,'Club Champs'!D:H,4,FALSE),"")</f>
        <v/>
      </c>
      <c r="AB119" s="26" t="str">
        <f>IFERROR(VLOOKUP(E119,'Relays - track &amp; field'!AS:BC,11,FALSE),"")</f>
        <v/>
      </c>
      <c r="AC119" s="26" t="str">
        <f>IFERROR(VLOOKUP(E119,SGP!BE:BJ,6,FALSE),"")</f>
        <v/>
      </c>
      <c r="AD119" s="26" t="str">
        <f>IFERROR(VLOOKUP(E119,'Road Races'!DK:DU,11,FALSE),"")</f>
        <v/>
      </c>
      <c r="AE119" s="26" t="str">
        <f>IFERROR(VLOOKUP(E119,Marathon!C:M,11,FALSE),"")</f>
        <v/>
      </c>
      <c r="AF119" s="26"/>
      <c r="AG119" s="26"/>
      <c r="AH119" s="26"/>
      <c r="AI119" s="26"/>
      <c r="AJ119" s="25"/>
      <c r="AK119" s="25" t="str">
        <f t="shared" si="54"/>
        <v/>
      </c>
      <c r="AL119" s="25" t="str">
        <f t="shared" si="55"/>
        <v/>
      </c>
      <c r="AM119" s="25" t="str">
        <f t="shared" si="56"/>
        <v/>
      </c>
      <c r="AN119" s="25" t="str">
        <f t="shared" si="57"/>
        <v/>
      </c>
      <c r="AO119" s="25" t="str">
        <f t="shared" si="86"/>
        <v/>
      </c>
      <c r="AP119" s="25" t="str">
        <f t="shared" si="87"/>
        <v/>
      </c>
      <c r="AQ119" s="25" t="str">
        <f t="shared" si="88"/>
        <v/>
      </c>
      <c r="AR119" s="25" t="str">
        <f t="shared" si="58"/>
        <v/>
      </c>
      <c r="AS119" s="25" t="str">
        <f t="shared" si="59"/>
        <v/>
      </c>
      <c r="AT119" s="25" t="str">
        <f t="shared" si="60"/>
        <v/>
      </c>
      <c r="AU119" s="25" t="str">
        <f t="shared" si="61"/>
        <v/>
      </c>
      <c r="AV119" s="25" t="str">
        <f t="shared" si="62"/>
        <v/>
      </c>
      <c r="AW119" s="25" t="str">
        <f t="shared" si="63"/>
        <v/>
      </c>
      <c r="AX119" s="25" t="str">
        <f t="shared" si="64"/>
        <v/>
      </c>
      <c r="AY119" s="25" t="str">
        <f t="shared" si="65"/>
        <v/>
      </c>
      <c r="AZ119" s="25" t="str">
        <f t="shared" si="66"/>
        <v/>
      </c>
      <c r="BA119" s="25" t="str">
        <f t="shared" si="89"/>
        <v/>
      </c>
      <c r="BB119" s="25" t="str">
        <f t="shared" si="67"/>
        <v/>
      </c>
      <c r="BC119" s="25" t="str">
        <f t="shared" si="68"/>
        <v/>
      </c>
      <c r="BD119" s="25"/>
      <c r="BE119" s="25"/>
      <c r="BF119" s="25"/>
      <c r="BG119" s="25"/>
      <c r="BH119" s="25" t="str">
        <f t="shared" si="69"/>
        <v/>
      </c>
      <c r="BI119" s="25" t="str">
        <f t="shared" si="70"/>
        <v/>
      </c>
      <c r="BJ119" s="25" t="str">
        <f t="shared" si="71"/>
        <v/>
      </c>
      <c r="BK119" s="25" t="str">
        <f t="shared" si="72"/>
        <v/>
      </c>
      <c r="BL119" s="25" t="str">
        <f t="shared" si="73"/>
        <v/>
      </c>
      <c r="BM119" s="25" t="str">
        <f t="shared" si="74"/>
        <v/>
      </c>
      <c r="BN119" s="25"/>
      <c r="BO119" s="25" t="str">
        <f t="shared" si="90"/>
        <v/>
      </c>
      <c r="BP119" s="4"/>
    </row>
    <row r="120" spans="1:68" x14ac:dyDescent="0.25">
      <c r="B120" s="25">
        <v>114</v>
      </c>
      <c r="C120" s="25">
        <f t="shared" si="80"/>
        <v>0</v>
      </c>
      <c r="D120" s="25">
        <v>114</v>
      </c>
      <c r="E120" s="51"/>
      <c r="F120" s="108">
        <f t="shared" si="91"/>
        <v>0</v>
      </c>
      <c r="G120" s="107" t="str">
        <f t="shared" si="92"/>
        <v/>
      </c>
      <c r="H120" s="25" t="str">
        <f t="shared" si="93"/>
        <v/>
      </c>
      <c r="I120" s="25" t="str">
        <f t="shared" si="94"/>
        <v/>
      </c>
      <c r="J120" s="110">
        <f t="shared" si="95"/>
        <v>0</v>
      </c>
      <c r="K120" s="109" t="str">
        <f>IFERROR(VLOOKUP(E120,'Road Races'!C:M,11,FALSE),"")</f>
        <v/>
      </c>
      <c r="L120" s="27" t="str">
        <f>IFERROR(VLOOKUP(E120,'Road Races'!Q:AA,11,FALSE),"")</f>
        <v/>
      </c>
      <c r="M120" s="27" t="str">
        <f>IFERROR(VLOOKUP(E120,SGP!AM:AU,6,FALSE),"")</f>
        <v/>
      </c>
      <c r="N120" s="26" t="str">
        <f>IFERROR(VLOOKUP(E120,'Road Races'!AE:AO,11,FALSE),"")</f>
        <v/>
      </c>
      <c r="O120" s="27" t="str">
        <f>IFERROR(VLOOKUP(E120,'Relays - track &amp; field'!C:F,4,FALSE),"")</f>
        <v/>
      </c>
      <c r="P120" s="26" t="str">
        <f>IFERROR(VLOOKUP(E120,'Relays - track &amp; field'!J:T,11,FALSE),"")</f>
        <v/>
      </c>
      <c r="Q120" s="26" t="str">
        <f>IFERROR(VLOOKUP(E120,'Road Races'!AS:BC,11,FALSE),"")</f>
        <v/>
      </c>
      <c r="R120" s="26" t="str">
        <f>IFERROR(VLOOKUP(E120,'Road Races'!BG:BQ,11,FALSE),"")</f>
        <v/>
      </c>
      <c r="S120" s="26" t="str">
        <f>IFERROR(VLOOKUP(E120,SGP!U:Z,6,FALSE),"")</f>
        <v/>
      </c>
      <c r="T120" s="26" t="str">
        <f>IFERROR(VLOOKUP(E120,'Relays - track &amp; field'!X:AB,4,FALSE),"")</f>
        <v/>
      </c>
      <c r="U120" s="26" t="str">
        <f>IFERROR(VLOOKUP(E120,'Road Races'!BU:CE,11,FALSE),"")</f>
        <v/>
      </c>
      <c r="V120" s="27" t="str">
        <f>IFERROR(VLOOKUP(E120,'Relays - track &amp; field'!AE:AO,11,FALSE),"")</f>
        <v/>
      </c>
      <c r="W120" s="26" t="str">
        <f>IFERROR(VLOOKUP(E120,SGP!C:H,6,FALSE),"")</f>
        <v/>
      </c>
      <c r="X120" s="26" t="str">
        <f>IFERROR(VLOOKUP(E120,'Road Races'!CI:CS,11,FALSE),"")</f>
        <v/>
      </c>
      <c r="Y120" s="26" t="str">
        <f>IFERROR(VLOOKUP(E120,'Relays - track &amp; field'!AS:BC,11,FALSE),"")</f>
        <v/>
      </c>
      <c r="Z120" s="27" t="str">
        <f>IFERROR(VLOOKUP(E120,'Road Races'!CW:DG,11,FALSE),"")</f>
        <v/>
      </c>
      <c r="AA120" s="27" t="str">
        <f>IFERROR(VLOOKUP(Table!E120,'Club Champs'!D:H,4,FALSE),"")</f>
        <v/>
      </c>
      <c r="AB120" s="26" t="str">
        <f>IFERROR(VLOOKUP(E120,'Relays - track &amp; field'!AS:BC,11,FALSE),"")</f>
        <v/>
      </c>
      <c r="AC120" s="26" t="str">
        <f>IFERROR(VLOOKUP(E120,SGP!BE:BJ,6,FALSE),"")</f>
        <v/>
      </c>
      <c r="AD120" s="26" t="str">
        <f>IFERROR(VLOOKUP(E120,'Road Races'!DK:DU,11,FALSE),"")</f>
        <v/>
      </c>
      <c r="AE120" s="26" t="str">
        <f>IFERROR(VLOOKUP(E120,Marathon!C:M,11,FALSE),"")</f>
        <v/>
      </c>
      <c r="AF120" s="26"/>
      <c r="AG120" s="26"/>
      <c r="AH120" s="26"/>
      <c r="AI120" s="26"/>
      <c r="AJ120" s="25"/>
      <c r="AK120" s="25" t="str">
        <f t="shared" si="54"/>
        <v/>
      </c>
      <c r="AL120" s="25" t="str">
        <f t="shared" si="55"/>
        <v/>
      </c>
      <c r="AM120" s="25" t="str">
        <f t="shared" si="56"/>
        <v/>
      </c>
      <c r="AN120" s="25" t="str">
        <f t="shared" si="57"/>
        <v/>
      </c>
      <c r="AO120" s="25" t="str">
        <f t="shared" si="86"/>
        <v/>
      </c>
      <c r="AP120" s="25" t="str">
        <f t="shared" si="87"/>
        <v/>
      </c>
      <c r="AQ120" s="25" t="str">
        <f t="shared" si="88"/>
        <v/>
      </c>
      <c r="AR120" s="25" t="str">
        <f t="shared" si="58"/>
        <v/>
      </c>
      <c r="AS120" s="25" t="str">
        <f t="shared" si="59"/>
        <v/>
      </c>
      <c r="AT120" s="25" t="str">
        <f t="shared" si="60"/>
        <v/>
      </c>
      <c r="AU120" s="25" t="str">
        <f t="shared" si="61"/>
        <v/>
      </c>
      <c r="AV120" s="25" t="str">
        <f t="shared" si="62"/>
        <v/>
      </c>
      <c r="AW120" s="25" t="str">
        <f t="shared" si="63"/>
        <v/>
      </c>
      <c r="AX120" s="25" t="str">
        <f t="shared" si="64"/>
        <v/>
      </c>
      <c r="AY120" s="25" t="str">
        <f t="shared" si="65"/>
        <v/>
      </c>
      <c r="AZ120" s="25" t="str">
        <f t="shared" si="66"/>
        <v/>
      </c>
      <c r="BA120" s="25" t="str">
        <f t="shared" si="89"/>
        <v/>
      </c>
      <c r="BB120" s="25" t="str">
        <f t="shared" si="67"/>
        <v/>
      </c>
      <c r="BC120" s="25" t="str">
        <f t="shared" si="68"/>
        <v/>
      </c>
      <c r="BD120" s="25"/>
      <c r="BE120" s="25"/>
      <c r="BF120" s="25"/>
      <c r="BG120" s="25"/>
      <c r="BH120" s="25" t="str">
        <f t="shared" si="69"/>
        <v/>
      </c>
      <c r="BI120" s="25" t="str">
        <f t="shared" si="70"/>
        <v/>
      </c>
      <c r="BJ120" s="25" t="str">
        <f t="shared" si="71"/>
        <v/>
      </c>
      <c r="BK120" s="25" t="str">
        <f t="shared" si="72"/>
        <v/>
      </c>
      <c r="BL120" s="25" t="str">
        <f t="shared" si="73"/>
        <v/>
      </c>
      <c r="BM120" s="25" t="str">
        <f t="shared" si="74"/>
        <v/>
      </c>
      <c r="BN120" s="25"/>
      <c r="BO120" s="25" t="str">
        <f t="shared" si="90"/>
        <v/>
      </c>
      <c r="BP120" s="4"/>
    </row>
    <row r="121" spans="1:68" x14ac:dyDescent="0.25">
      <c r="B121" s="25">
        <v>115</v>
      </c>
      <c r="C121" s="25">
        <f t="shared" si="80"/>
        <v>0</v>
      </c>
      <c r="D121" s="25">
        <v>115</v>
      </c>
      <c r="E121" s="51"/>
      <c r="F121" s="108">
        <f t="shared" si="91"/>
        <v>0</v>
      </c>
      <c r="G121" s="107" t="str">
        <f t="shared" si="92"/>
        <v/>
      </c>
      <c r="H121" s="25" t="str">
        <f t="shared" si="93"/>
        <v/>
      </c>
      <c r="I121" s="25" t="str">
        <f t="shared" si="94"/>
        <v/>
      </c>
      <c r="J121" s="110">
        <f t="shared" si="95"/>
        <v>0</v>
      </c>
      <c r="K121" s="109" t="str">
        <f>IFERROR(VLOOKUP(E121,'Road Races'!C:M,11,FALSE),"")</f>
        <v/>
      </c>
      <c r="L121" s="27" t="str">
        <f>IFERROR(VLOOKUP(E121,'Road Races'!Q:AA,11,FALSE),"")</f>
        <v/>
      </c>
      <c r="M121" s="27" t="str">
        <f>IFERROR(VLOOKUP(E121,SGP!AM:AU,6,FALSE),"")</f>
        <v/>
      </c>
      <c r="N121" s="26" t="str">
        <f>IFERROR(VLOOKUP(E121,'Road Races'!AE:AO,11,FALSE),"")</f>
        <v/>
      </c>
      <c r="O121" s="27" t="str">
        <f>IFERROR(VLOOKUP(E121,'Relays - track &amp; field'!C:F,4,FALSE),"")</f>
        <v/>
      </c>
      <c r="P121" s="26" t="str">
        <f>IFERROR(VLOOKUP(E121,'Relays - track &amp; field'!J:T,11,FALSE),"")</f>
        <v/>
      </c>
      <c r="Q121" s="26" t="str">
        <f>IFERROR(VLOOKUP(E121,'Road Races'!AS:BC,11,FALSE),"")</f>
        <v/>
      </c>
      <c r="R121" s="26" t="str">
        <f>IFERROR(VLOOKUP(E121,'Road Races'!BG:BQ,11,FALSE),"")</f>
        <v/>
      </c>
      <c r="S121" s="26" t="str">
        <f>IFERROR(VLOOKUP(E121,SGP!U:Z,6,FALSE),"")</f>
        <v/>
      </c>
      <c r="T121" s="26" t="str">
        <f>IFERROR(VLOOKUP(E121,'Relays - track &amp; field'!X:AB,4,FALSE),"")</f>
        <v/>
      </c>
      <c r="U121" s="26" t="str">
        <f>IFERROR(VLOOKUP(E121,'Road Races'!BU:CE,11,FALSE),"")</f>
        <v/>
      </c>
      <c r="V121" s="27" t="str">
        <f>IFERROR(VLOOKUP(E121,'Relays - track &amp; field'!AE:AO,11,FALSE),"")</f>
        <v/>
      </c>
      <c r="W121" s="26" t="str">
        <f>IFERROR(VLOOKUP(E121,SGP!C:H,6,FALSE),"")</f>
        <v/>
      </c>
      <c r="X121" s="26" t="str">
        <f>IFERROR(VLOOKUP(E121,'Road Races'!CI:CS,11,FALSE),"")</f>
        <v/>
      </c>
      <c r="Y121" s="26" t="str">
        <f>IFERROR(VLOOKUP(E121,'Relays - track &amp; field'!AS:BC,11,FALSE),"")</f>
        <v/>
      </c>
      <c r="Z121" s="27" t="str">
        <f>IFERROR(VLOOKUP(E121,'Road Races'!CW:DG,11,FALSE),"")</f>
        <v/>
      </c>
      <c r="AA121" s="27" t="str">
        <f>IFERROR(VLOOKUP(Table!E121,'Club Champs'!D:H,4,FALSE),"")</f>
        <v/>
      </c>
      <c r="AB121" s="26" t="str">
        <f>IFERROR(VLOOKUP(E121,'Relays - track &amp; field'!AS:BC,11,FALSE),"")</f>
        <v/>
      </c>
      <c r="AC121" s="26" t="str">
        <f>IFERROR(VLOOKUP(E121,SGP!BE:BJ,6,FALSE),"")</f>
        <v/>
      </c>
      <c r="AD121" s="26" t="str">
        <f>IFERROR(VLOOKUP(E121,'Road Races'!DK:DU,11,FALSE),"")</f>
        <v/>
      </c>
      <c r="AE121" s="26" t="str">
        <f>IFERROR(VLOOKUP(E121,Marathon!C:M,11,FALSE),"")</f>
        <v/>
      </c>
      <c r="AF121" s="26"/>
      <c r="AG121" s="26"/>
      <c r="AH121" s="26"/>
      <c r="AI121" s="26"/>
      <c r="AJ121" s="25"/>
      <c r="AK121" s="25" t="str">
        <f t="shared" si="54"/>
        <v/>
      </c>
      <c r="AL121" s="25" t="str">
        <f t="shared" si="55"/>
        <v/>
      </c>
      <c r="AM121" s="25" t="str">
        <f t="shared" si="56"/>
        <v/>
      </c>
      <c r="AN121" s="25" t="str">
        <f t="shared" si="57"/>
        <v/>
      </c>
      <c r="AO121" s="25" t="str">
        <f t="shared" si="86"/>
        <v/>
      </c>
      <c r="AP121" s="25" t="str">
        <f t="shared" si="87"/>
        <v/>
      </c>
      <c r="AQ121" s="25" t="str">
        <f t="shared" si="88"/>
        <v/>
      </c>
      <c r="AR121" s="25" t="str">
        <f t="shared" si="58"/>
        <v/>
      </c>
      <c r="AS121" s="25" t="str">
        <f t="shared" si="59"/>
        <v/>
      </c>
      <c r="AT121" s="25" t="str">
        <f t="shared" si="60"/>
        <v/>
      </c>
      <c r="AU121" s="25" t="str">
        <f t="shared" si="61"/>
        <v/>
      </c>
      <c r="AV121" s="25" t="str">
        <f t="shared" si="62"/>
        <v/>
      </c>
      <c r="AW121" s="25" t="str">
        <f t="shared" si="63"/>
        <v/>
      </c>
      <c r="AX121" s="25" t="str">
        <f t="shared" si="64"/>
        <v/>
      </c>
      <c r="AY121" s="25" t="str">
        <f t="shared" si="65"/>
        <v/>
      </c>
      <c r="AZ121" s="25" t="str">
        <f t="shared" si="66"/>
        <v/>
      </c>
      <c r="BA121" s="25" t="str">
        <f t="shared" si="89"/>
        <v/>
      </c>
      <c r="BB121" s="25" t="str">
        <f t="shared" si="67"/>
        <v/>
      </c>
      <c r="BC121" s="25" t="str">
        <f t="shared" si="68"/>
        <v/>
      </c>
      <c r="BD121" s="25"/>
      <c r="BE121" s="25"/>
      <c r="BF121" s="25"/>
      <c r="BG121" s="25"/>
      <c r="BH121" s="25" t="str">
        <f t="shared" si="69"/>
        <v/>
      </c>
      <c r="BI121" s="25" t="str">
        <f t="shared" si="70"/>
        <v/>
      </c>
      <c r="BJ121" s="25" t="str">
        <f t="shared" si="71"/>
        <v/>
      </c>
      <c r="BK121" s="25" t="str">
        <f t="shared" si="72"/>
        <v/>
      </c>
      <c r="BL121" s="25" t="str">
        <f t="shared" si="73"/>
        <v/>
      </c>
      <c r="BM121" s="25" t="str">
        <f t="shared" si="74"/>
        <v/>
      </c>
      <c r="BN121" s="25"/>
      <c r="BO121" s="25" t="str">
        <f t="shared" si="90"/>
        <v/>
      </c>
      <c r="BP121" s="4"/>
    </row>
    <row r="122" spans="1:68" x14ac:dyDescent="0.25">
      <c r="B122" s="25">
        <v>116</v>
      </c>
      <c r="C122" s="25">
        <f t="shared" si="80"/>
        <v>0</v>
      </c>
      <c r="D122" s="25">
        <v>116</v>
      </c>
      <c r="E122" s="51"/>
      <c r="F122" s="108">
        <f t="shared" si="91"/>
        <v>0</v>
      </c>
      <c r="G122" s="107" t="str">
        <f t="shared" si="92"/>
        <v/>
      </c>
      <c r="H122" s="25" t="str">
        <f t="shared" si="93"/>
        <v/>
      </c>
      <c r="I122" s="25" t="str">
        <f t="shared" si="94"/>
        <v/>
      </c>
      <c r="J122" s="110">
        <f t="shared" si="95"/>
        <v>0</v>
      </c>
      <c r="K122" s="109" t="str">
        <f>IFERROR(VLOOKUP(E122,'Road Races'!C:M,11,FALSE),"")</f>
        <v/>
      </c>
      <c r="L122" s="27" t="str">
        <f>IFERROR(VLOOKUP(E122,'Road Races'!Q:AA,11,FALSE),"")</f>
        <v/>
      </c>
      <c r="M122" s="27" t="str">
        <f>IFERROR(VLOOKUP(E122,SGP!AM:AU,6,FALSE),"")</f>
        <v/>
      </c>
      <c r="N122" s="26" t="str">
        <f>IFERROR(VLOOKUP(E122,'Road Races'!AE:AO,11,FALSE),"")</f>
        <v/>
      </c>
      <c r="O122" s="27" t="str">
        <f>IFERROR(VLOOKUP(E122,'Relays - track &amp; field'!C:F,4,FALSE),"")</f>
        <v/>
      </c>
      <c r="P122" s="26" t="str">
        <f>IFERROR(VLOOKUP(E122,'Relays - track &amp; field'!J:T,11,FALSE),"")</f>
        <v/>
      </c>
      <c r="Q122" s="26" t="str">
        <f>IFERROR(VLOOKUP(E122,'Road Races'!AS:BC,11,FALSE),"")</f>
        <v/>
      </c>
      <c r="R122" s="26" t="str">
        <f>IFERROR(VLOOKUP(E122,'Road Races'!BG:BQ,11,FALSE),"")</f>
        <v/>
      </c>
      <c r="S122" s="26" t="str">
        <f>IFERROR(VLOOKUP(E122,SGP!U:Z,6,FALSE),"")</f>
        <v/>
      </c>
      <c r="T122" s="26" t="str">
        <f>IFERROR(VLOOKUP(E122,'Relays - track &amp; field'!X:AB,4,FALSE),"")</f>
        <v/>
      </c>
      <c r="U122" s="26" t="str">
        <f>IFERROR(VLOOKUP(E122,'Road Races'!BU:CE,11,FALSE),"")</f>
        <v/>
      </c>
      <c r="V122" s="27" t="str">
        <f>IFERROR(VLOOKUP(E122,'Relays - track &amp; field'!AE:AO,11,FALSE),"")</f>
        <v/>
      </c>
      <c r="W122" s="26" t="str">
        <f>IFERROR(VLOOKUP(E122,SGP!C:H,6,FALSE),"")</f>
        <v/>
      </c>
      <c r="X122" s="26" t="str">
        <f>IFERROR(VLOOKUP(E122,'Road Races'!CI:CS,11,FALSE),"")</f>
        <v/>
      </c>
      <c r="Y122" s="26" t="str">
        <f>IFERROR(VLOOKUP(E122,'Relays - track &amp; field'!AS:BC,11,FALSE),"")</f>
        <v/>
      </c>
      <c r="Z122" s="27" t="str">
        <f>IFERROR(VLOOKUP(E122,'Road Races'!CW:DG,11,FALSE),"")</f>
        <v/>
      </c>
      <c r="AA122" s="27" t="str">
        <f>IFERROR(VLOOKUP(Table!E122,'Club Champs'!D:H,4,FALSE),"")</f>
        <v/>
      </c>
      <c r="AB122" s="26" t="str">
        <f>IFERROR(VLOOKUP(E122,'Relays - track &amp; field'!AS:BC,11,FALSE),"")</f>
        <v/>
      </c>
      <c r="AC122" s="26" t="str">
        <f>IFERROR(VLOOKUP(E122,SGP!BE:BJ,6,FALSE),"")</f>
        <v/>
      </c>
      <c r="AD122" s="26" t="str">
        <f>IFERROR(VLOOKUP(E122,'Road Races'!DK:DU,11,FALSE),"")</f>
        <v/>
      </c>
      <c r="AE122" s="26" t="str">
        <f>IFERROR(VLOOKUP(E122,Marathon!C:M,11,FALSE),"")</f>
        <v/>
      </c>
      <c r="AF122" s="26"/>
      <c r="AG122" s="26"/>
      <c r="AH122" s="26"/>
      <c r="AI122" s="26"/>
      <c r="AJ122" s="25"/>
      <c r="AK122" s="25" t="str">
        <f t="shared" si="54"/>
        <v/>
      </c>
      <c r="AL122" s="25" t="str">
        <f t="shared" si="55"/>
        <v/>
      </c>
      <c r="AM122" s="25" t="str">
        <f t="shared" si="56"/>
        <v/>
      </c>
      <c r="AN122" s="25" t="str">
        <f t="shared" si="57"/>
        <v/>
      </c>
      <c r="AO122" s="25" t="str">
        <f t="shared" si="86"/>
        <v/>
      </c>
      <c r="AP122" s="25" t="str">
        <f t="shared" si="87"/>
        <v/>
      </c>
      <c r="AQ122" s="25" t="str">
        <f t="shared" si="88"/>
        <v/>
      </c>
      <c r="AR122" s="25" t="str">
        <f t="shared" si="58"/>
        <v/>
      </c>
      <c r="AS122" s="25" t="str">
        <f t="shared" si="59"/>
        <v/>
      </c>
      <c r="AT122" s="25" t="str">
        <f t="shared" si="60"/>
        <v/>
      </c>
      <c r="AU122" s="25" t="str">
        <f t="shared" si="61"/>
        <v/>
      </c>
      <c r="AV122" s="25" t="str">
        <f t="shared" si="62"/>
        <v/>
      </c>
      <c r="AW122" s="25" t="str">
        <f t="shared" si="63"/>
        <v/>
      </c>
      <c r="AX122" s="25" t="str">
        <f t="shared" si="64"/>
        <v/>
      </c>
      <c r="AY122" s="25" t="str">
        <f t="shared" si="65"/>
        <v/>
      </c>
      <c r="AZ122" s="25" t="str">
        <f t="shared" si="66"/>
        <v/>
      </c>
      <c r="BA122" s="25" t="str">
        <f t="shared" si="89"/>
        <v/>
      </c>
      <c r="BB122" s="25" t="str">
        <f t="shared" si="67"/>
        <v/>
      </c>
      <c r="BC122" s="25" t="str">
        <f t="shared" si="68"/>
        <v/>
      </c>
      <c r="BD122" s="25"/>
      <c r="BE122" s="25"/>
      <c r="BF122" s="25"/>
      <c r="BG122" s="25"/>
      <c r="BH122" s="25" t="str">
        <f t="shared" si="69"/>
        <v/>
      </c>
      <c r="BI122" s="25" t="str">
        <f t="shared" si="70"/>
        <v/>
      </c>
      <c r="BJ122" s="25" t="str">
        <f t="shared" si="71"/>
        <v/>
      </c>
      <c r="BK122" s="25" t="str">
        <f t="shared" si="72"/>
        <v/>
      </c>
      <c r="BL122" s="25" t="str">
        <f t="shared" si="73"/>
        <v/>
      </c>
      <c r="BM122" s="25" t="str">
        <f t="shared" si="74"/>
        <v/>
      </c>
      <c r="BN122" s="25"/>
      <c r="BO122" s="25" t="str">
        <f t="shared" si="90"/>
        <v/>
      </c>
      <c r="BP122" s="4"/>
    </row>
    <row r="123" spans="1:68" x14ac:dyDescent="0.25">
      <c r="B123" s="25">
        <v>117</v>
      </c>
      <c r="C123" s="25">
        <f t="shared" si="80"/>
        <v>0</v>
      </c>
      <c r="D123" s="25">
        <v>117</v>
      </c>
      <c r="E123" s="51"/>
      <c r="F123" s="108">
        <f t="shared" si="91"/>
        <v>0</v>
      </c>
      <c r="G123" s="107" t="str">
        <f t="shared" si="92"/>
        <v/>
      </c>
      <c r="H123" s="25" t="str">
        <f t="shared" si="93"/>
        <v/>
      </c>
      <c r="I123" s="25" t="str">
        <f t="shared" si="94"/>
        <v/>
      </c>
      <c r="J123" s="110">
        <f t="shared" si="95"/>
        <v>0</v>
      </c>
      <c r="K123" s="109" t="str">
        <f>IFERROR(VLOOKUP(E123,'Road Races'!C:M,11,FALSE),"")</f>
        <v/>
      </c>
      <c r="L123" s="27" t="str">
        <f>IFERROR(VLOOKUP(E123,'Road Races'!Q:AA,11,FALSE),"")</f>
        <v/>
      </c>
      <c r="M123" s="27" t="str">
        <f>IFERROR(VLOOKUP(E123,SGP!AM:AU,6,FALSE),"")</f>
        <v/>
      </c>
      <c r="N123" s="26" t="str">
        <f>IFERROR(VLOOKUP(E123,'Road Races'!AE:AO,11,FALSE),"")</f>
        <v/>
      </c>
      <c r="O123" s="27" t="str">
        <f>IFERROR(VLOOKUP(E123,'Relays - track &amp; field'!C:F,4,FALSE),"")</f>
        <v/>
      </c>
      <c r="P123" s="26" t="str">
        <f>IFERROR(VLOOKUP(E123,'Relays - track &amp; field'!J:T,11,FALSE),"")</f>
        <v/>
      </c>
      <c r="Q123" s="26" t="str">
        <f>IFERROR(VLOOKUP(E123,'Road Races'!AS:BC,11,FALSE),"")</f>
        <v/>
      </c>
      <c r="R123" s="26" t="str">
        <f>IFERROR(VLOOKUP(E123,'Road Races'!BG:BQ,11,FALSE),"")</f>
        <v/>
      </c>
      <c r="S123" s="26" t="str">
        <f>IFERROR(VLOOKUP(E123,SGP!U:Z,6,FALSE),"")</f>
        <v/>
      </c>
      <c r="T123" s="26" t="str">
        <f>IFERROR(VLOOKUP(E123,'Relays - track &amp; field'!X:AB,4,FALSE),"")</f>
        <v/>
      </c>
      <c r="U123" s="26" t="str">
        <f>IFERROR(VLOOKUP(E123,'Road Races'!BU:CE,11,FALSE),"")</f>
        <v/>
      </c>
      <c r="V123" s="27" t="str">
        <f>IFERROR(VLOOKUP(E123,'Relays - track &amp; field'!AE:AO,11,FALSE),"")</f>
        <v/>
      </c>
      <c r="W123" s="26" t="str">
        <f>IFERROR(VLOOKUP(E123,SGP!C:H,6,FALSE),"")</f>
        <v/>
      </c>
      <c r="X123" s="26" t="str">
        <f>IFERROR(VLOOKUP(E123,'Road Races'!CI:CS,11,FALSE),"")</f>
        <v/>
      </c>
      <c r="Y123" s="26" t="str">
        <f>IFERROR(VLOOKUP(E123,'Relays - track &amp; field'!AS:BC,11,FALSE),"")</f>
        <v/>
      </c>
      <c r="Z123" s="27" t="str">
        <f>IFERROR(VLOOKUP(E123,'Road Races'!CW:DG,11,FALSE),"")</f>
        <v/>
      </c>
      <c r="AA123" s="27" t="str">
        <f>IFERROR(VLOOKUP(Table!E123,'Club Champs'!D:H,4,FALSE),"")</f>
        <v/>
      </c>
      <c r="AB123" s="26" t="str">
        <f>IFERROR(VLOOKUP(E123,'Relays - track &amp; field'!AS:BC,11,FALSE),"")</f>
        <v/>
      </c>
      <c r="AC123" s="26" t="str">
        <f>IFERROR(VLOOKUP(E123,SGP!BE:BJ,6,FALSE),"")</f>
        <v/>
      </c>
      <c r="AD123" s="26" t="str">
        <f>IFERROR(VLOOKUP(E123,'Road Races'!DK:DU,11,FALSE),"")</f>
        <v/>
      </c>
      <c r="AE123" s="26" t="str">
        <f>IFERROR(VLOOKUP(E123,Marathon!C:M,11,FALSE),"")</f>
        <v/>
      </c>
      <c r="AF123" s="26"/>
      <c r="AG123" s="26"/>
      <c r="AH123" s="26"/>
      <c r="AI123" s="26"/>
      <c r="AJ123" s="25"/>
      <c r="AK123" s="25" t="str">
        <f t="shared" si="54"/>
        <v/>
      </c>
      <c r="AL123" s="25" t="str">
        <f t="shared" si="55"/>
        <v/>
      </c>
      <c r="AM123" s="25" t="str">
        <f t="shared" si="56"/>
        <v/>
      </c>
      <c r="AN123" s="25" t="str">
        <f t="shared" si="57"/>
        <v/>
      </c>
      <c r="AO123" s="25" t="str">
        <f t="shared" si="86"/>
        <v/>
      </c>
      <c r="AP123" s="25" t="str">
        <f t="shared" si="87"/>
        <v/>
      </c>
      <c r="AQ123" s="25" t="str">
        <f t="shared" si="88"/>
        <v/>
      </c>
      <c r="AR123" s="25" t="str">
        <f t="shared" si="58"/>
        <v/>
      </c>
      <c r="AS123" s="25" t="str">
        <f t="shared" si="59"/>
        <v/>
      </c>
      <c r="AT123" s="25" t="str">
        <f t="shared" si="60"/>
        <v/>
      </c>
      <c r="AU123" s="25" t="str">
        <f t="shared" si="61"/>
        <v/>
      </c>
      <c r="AV123" s="25" t="str">
        <f t="shared" si="62"/>
        <v/>
      </c>
      <c r="AW123" s="25" t="str">
        <f t="shared" si="63"/>
        <v/>
      </c>
      <c r="AX123" s="25" t="str">
        <f t="shared" si="64"/>
        <v/>
      </c>
      <c r="AY123" s="25" t="str">
        <f t="shared" si="65"/>
        <v/>
      </c>
      <c r="AZ123" s="25" t="str">
        <f t="shared" si="66"/>
        <v/>
      </c>
      <c r="BA123" s="25" t="str">
        <f t="shared" si="89"/>
        <v/>
      </c>
      <c r="BB123" s="25" t="str">
        <f t="shared" si="67"/>
        <v/>
      </c>
      <c r="BC123" s="25" t="str">
        <f t="shared" si="68"/>
        <v/>
      </c>
      <c r="BD123" s="25"/>
      <c r="BE123" s="25"/>
      <c r="BF123" s="25"/>
      <c r="BG123" s="25"/>
      <c r="BH123" s="25" t="str">
        <f t="shared" si="69"/>
        <v/>
      </c>
      <c r="BI123" s="25" t="str">
        <f t="shared" si="70"/>
        <v/>
      </c>
      <c r="BJ123" s="25" t="str">
        <f t="shared" si="71"/>
        <v/>
      </c>
      <c r="BK123" s="25" t="str">
        <f t="shared" si="72"/>
        <v/>
      </c>
      <c r="BL123" s="25" t="str">
        <f t="shared" si="73"/>
        <v/>
      </c>
      <c r="BM123" s="25" t="str">
        <f t="shared" si="74"/>
        <v/>
      </c>
      <c r="BN123" s="25"/>
      <c r="BO123" s="25" t="str">
        <f t="shared" si="90"/>
        <v/>
      </c>
      <c r="BP123" s="4"/>
    </row>
    <row r="124" spans="1:68" x14ac:dyDescent="0.25">
      <c r="B124" s="25">
        <v>118</v>
      </c>
      <c r="C124" s="25">
        <f t="shared" si="80"/>
        <v>0</v>
      </c>
      <c r="D124" s="25">
        <v>118</v>
      </c>
      <c r="E124" s="51"/>
      <c r="F124" s="108">
        <f t="shared" si="91"/>
        <v>0</v>
      </c>
      <c r="G124" s="107" t="str">
        <f t="shared" si="92"/>
        <v/>
      </c>
      <c r="H124" s="25" t="str">
        <f t="shared" si="93"/>
        <v/>
      </c>
      <c r="I124" s="25" t="str">
        <f t="shared" si="94"/>
        <v/>
      </c>
      <c r="J124" s="110">
        <f t="shared" si="95"/>
        <v>0</v>
      </c>
      <c r="K124" s="109" t="str">
        <f>IFERROR(VLOOKUP(E124,'Road Races'!C:M,11,FALSE),"")</f>
        <v/>
      </c>
      <c r="L124" s="27" t="str">
        <f>IFERROR(VLOOKUP(E124,'Road Races'!Q:AA,11,FALSE),"")</f>
        <v/>
      </c>
      <c r="M124" s="27" t="str">
        <f>IFERROR(VLOOKUP(E124,SGP!AM:AU,6,FALSE),"")</f>
        <v/>
      </c>
      <c r="N124" s="26" t="str">
        <f>IFERROR(VLOOKUP(E124,'Road Races'!AE:AO,11,FALSE),"")</f>
        <v/>
      </c>
      <c r="O124" s="27" t="str">
        <f>IFERROR(VLOOKUP(E124,'Relays - track &amp; field'!C:F,4,FALSE),"")</f>
        <v/>
      </c>
      <c r="P124" s="26" t="str">
        <f>IFERROR(VLOOKUP(E124,'Relays - track &amp; field'!J:T,11,FALSE),"")</f>
        <v/>
      </c>
      <c r="Q124" s="26" t="str">
        <f>IFERROR(VLOOKUP(E124,'Road Races'!AS:BC,11,FALSE),"")</f>
        <v/>
      </c>
      <c r="R124" s="26" t="str">
        <f>IFERROR(VLOOKUP(E124,'Road Races'!BG:BQ,11,FALSE),"")</f>
        <v/>
      </c>
      <c r="S124" s="26" t="str">
        <f>IFERROR(VLOOKUP(E124,SGP!U:Z,6,FALSE),"")</f>
        <v/>
      </c>
      <c r="T124" s="26" t="str">
        <f>IFERROR(VLOOKUP(E124,'Relays - track &amp; field'!X:AB,4,FALSE),"")</f>
        <v/>
      </c>
      <c r="U124" s="26" t="str">
        <f>IFERROR(VLOOKUP(E124,'Road Races'!BU:CE,11,FALSE),"")</f>
        <v/>
      </c>
      <c r="V124" s="27" t="str">
        <f>IFERROR(VLOOKUP(E124,'Relays - track &amp; field'!AE:AO,11,FALSE),"")</f>
        <v/>
      </c>
      <c r="W124" s="26" t="str">
        <f>IFERROR(VLOOKUP(E124,SGP!C:H,6,FALSE),"")</f>
        <v/>
      </c>
      <c r="X124" s="26" t="str">
        <f>IFERROR(VLOOKUP(E124,'Road Races'!CI:CS,11,FALSE),"")</f>
        <v/>
      </c>
      <c r="Y124" s="26" t="str">
        <f>IFERROR(VLOOKUP(E124,'Relays - track &amp; field'!AS:BC,11,FALSE),"")</f>
        <v/>
      </c>
      <c r="Z124" s="27" t="str">
        <f>IFERROR(VLOOKUP(E124,'Road Races'!CW:DG,11,FALSE),"")</f>
        <v/>
      </c>
      <c r="AA124" s="27" t="str">
        <f>IFERROR(VLOOKUP(Table!E124,'Club Champs'!D:H,4,FALSE),"")</f>
        <v/>
      </c>
      <c r="AB124" s="26" t="str">
        <f>IFERROR(VLOOKUP(E124,'Relays - track &amp; field'!AS:BC,11,FALSE),"")</f>
        <v/>
      </c>
      <c r="AC124" s="26" t="str">
        <f>IFERROR(VLOOKUP(E124,SGP!BE:BJ,6,FALSE),"")</f>
        <v/>
      </c>
      <c r="AD124" s="26" t="str">
        <f>IFERROR(VLOOKUP(E124,'Road Races'!DK:DU,11,FALSE),"")</f>
        <v/>
      </c>
      <c r="AE124" s="26" t="str">
        <f>IFERROR(VLOOKUP(E124,Marathon!C:M,11,FALSE),"")</f>
        <v/>
      </c>
      <c r="AF124" s="26"/>
      <c r="AG124" s="26"/>
      <c r="AH124" s="26"/>
      <c r="AI124" s="26"/>
      <c r="AJ124" s="25"/>
      <c r="AK124" s="25" t="str">
        <f t="shared" si="54"/>
        <v/>
      </c>
      <c r="AL124" s="25" t="str">
        <f t="shared" si="55"/>
        <v/>
      </c>
      <c r="AM124" s="25" t="str">
        <f t="shared" si="56"/>
        <v/>
      </c>
      <c r="AN124" s="25" t="str">
        <f t="shared" si="57"/>
        <v/>
      </c>
      <c r="AO124" s="25" t="str">
        <f t="shared" si="86"/>
        <v/>
      </c>
      <c r="AP124" s="25" t="str">
        <f t="shared" si="87"/>
        <v/>
      </c>
      <c r="AQ124" s="25" t="str">
        <f t="shared" si="88"/>
        <v/>
      </c>
      <c r="AR124" s="25" t="str">
        <f t="shared" si="58"/>
        <v/>
      </c>
      <c r="AS124" s="25" t="str">
        <f t="shared" si="59"/>
        <v/>
      </c>
      <c r="AT124" s="25" t="str">
        <f t="shared" si="60"/>
        <v/>
      </c>
      <c r="AU124" s="25" t="str">
        <f t="shared" si="61"/>
        <v/>
      </c>
      <c r="AV124" s="25" t="str">
        <f t="shared" si="62"/>
        <v/>
      </c>
      <c r="AW124" s="25" t="str">
        <f t="shared" si="63"/>
        <v/>
      </c>
      <c r="AX124" s="25" t="str">
        <f t="shared" si="64"/>
        <v/>
      </c>
      <c r="AY124" s="25" t="str">
        <f t="shared" si="65"/>
        <v/>
      </c>
      <c r="AZ124" s="25" t="str">
        <f t="shared" si="66"/>
        <v/>
      </c>
      <c r="BA124" s="25" t="str">
        <f t="shared" si="89"/>
        <v/>
      </c>
      <c r="BB124" s="25" t="str">
        <f t="shared" si="67"/>
        <v/>
      </c>
      <c r="BC124" s="25" t="str">
        <f t="shared" si="68"/>
        <v/>
      </c>
      <c r="BD124" s="25"/>
      <c r="BE124" s="25"/>
      <c r="BF124" s="25"/>
      <c r="BG124" s="25"/>
      <c r="BH124" s="25" t="str">
        <f t="shared" si="69"/>
        <v/>
      </c>
      <c r="BI124" s="25" t="str">
        <f t="shared" si="70"/>
        <v/>
      </c>
      <c r="BJ124" s="25" t="str">
        <f t="shared" si="71"/>
        <v/>
      </c>
      <c r="BK124" s="25" t="str">
        <f t="shared" si="72"/>
        <v/>
      </c>
      <c r="BL124" s="25" t="str">
        <f t="shared" si="73"/>
        <v/>
      </c>
      <c r="BM124" s="25" t="str">
        <f t="shared" si="74"/>
        <v/>
      </c>
      <c r="BN124" s="25"/>
      <c r="BO124" s="25" t="str">
        <f t="shared" si="90"/>
        <v/>
      </c>
      <c r="BP124" s="4"/>
    </row>
    <row r="125" spans="1:68" x14ac:dyDescent="0.25">
      <c r="B125" s="25">
        <v>119</v>
      </c>
      <c r="C125" s="25">
        <f t="shared" si="80"/>
        <v>0</v>
      </c>
      <c r="D125" s="25">
        <v>119</v>
      </c>
      <c r="E125" s="51"/>
      <c r="F125" s="108">
        <f t="shared" si="91"/>
        <v>0</v>
      </c>
      <c r="G125" s="107" t="str">
        <f t="shared" si="92"/>
        <v/>
      </c>
      <c r="H125" s="25" t="str">
        <f t="shared" si="93"/>
        <v/>
      </c>
      <c r="I125" s="25" t="str">
        <f t="shared" si="94"/>
        <v/>
      </c>
      <c r="J125" s="110">
        <f t="shared" si="95"/>
        <v>0</v>
      </c>
      <c r="K125" s="109" t="str">
        <f>IFERROR(VLOOKUP(E125,'Road Races'!C:M,11,FALSE),"")</f>
        <v/>
      </c>
      <c r="L125" s="27" t="str">
        <f>IFERROR(VLOOKUP(E125,'Road Races'!Q:AA,11,FALSE),"")</f>
        <v/>
      </c>
      <c r="M125" s="27" t="str">
        <f>IFERROR(VLOOKUP(E125,SGP!AM:AU,6,FALSE),"")</f>
        <v/>
      </c>
      <c r="N125" s="26" t="str">
        <f>IFERROR(VLOOKUP(E125,'Road Races'!AE:AO,11,FALSE),"")</f>
        <v/>
      </c>
      <c r="O125" s="27" t="str">
        <f>IFERROR(VLOOKUP(E125,'Relays - track &amp; field'!C:F,4,FALSE),"")</f>
        <v/>
      </c>
      <c r="P125" s="26" t="str">
        <f>IFERROR(VLOOKUP(E125,'Relays - track &amp; field'!J:T,11,FALSE),"")</f>
        <v/>
      </c>
      <c r="Q125" s="26" t="str">
        <f>IFERROR(VLOOKUP(E125,'Road Races'!AS:BC,11,FALSE),"")</f>
        <v/>
      </c>
      <c r="R125" s="26" t="str">
        <f>IFERROR(VLOOKUP(E125,'Road Races'!BG:BQ,11,FALSE),"")</f>
        <v/>
      </c>
      <c r="S125" s="26" t="str">
        <f>IFERROR(VLOOKUP(E125,SGP!U:Z,6,FALSE),"")</f>
        <v/>
      </c>
      <c r="T125" s="26" t="str">
        <f>IFERROR(VLOOKUP(E125,'Relays - track &amp; field'!X:AB,4,FALSE),"")</f>
        <v/>
      </c>
      <c r="U125" s="26" t="str">
        <f>IFERROR(VLOOKUP(E125,'Road Races'!BU:CE,11,FALSE),"")</f>
        <v/>
      </c>
      <c r="V125" s="27" t="str">
        <f>IFERROR(VLOOKUP(E125,'Relays - track &amp; field'!AE:AO,11,FALSE),"")</f>
        <v/>
      </c>
      <c r="W125" s="26" t="str">
        <f>IFERROR(VLOOKUP(E125,SGP!C:H,6,FALSE),"")</f>
        <v/>
      </c>
      <c r="X125" s="26" t="str">
        <f>IFERROR(VLOOKUP(E125,'Road Races'!CI:CS,11,FALSE),"")</f>
        <v/>
      </c>
      <c r="Y125" s="26" t="str">
        <f>IFERROR(VLOOKUP(E125,'Relays - track &amp; field'!AS:BC,11,FALSE),"")</f>
        <v/>
      </c>
      <c r="Z125" s="27" t="str">
        <f>IFERROR(VLOOKUP(E125,'Road Races'!CW:DG,11,FALSE),"")</f>
        <v/>
      </c>
      <c r="AA125" s="27" t="str">
        <f>IFERROR(VLOOKUP(Table!E125,'Club Champs'!D:H,4,FALSE),"")</f>
        <v/>
      </c>
      <c r="AB125" s="26" t="str">
        <f>IFERROR(VLOOKUP(E125,'Relays - track &amp; field'!AS:BC,11,FALSE),"")</f>
        <v/>
      </c>
      <c r="AC125" s="26" t="str">
        <f>IFERROR(VLOOKUP(E125,SGP!BE:BJ,6,FALSE),"")</f>
        <v/>
      </c>
      <c r="AD125" s="26" t="str">
        <f>IFERROR(VLOOKUP(E125,'Road Races'!DK:DU,11,FALSE),"")</f>
        <v/>
      </c>
      <c r="AE125" s="26" t="str">
        <f>IFERROR(VLOOKUP(E125,Marathon!C:M,11,FALSE),"")</f>
        <v/>
      </c>
      <c r="AF125" s="26"/>
      <c r="AG125" s="26"/>
      <c r="AH125" s="26"/>
      <c r="AI125" s="26"/>
      <c r="AJ125" s="25"/>
      <c r="AK125" s="25" t="str">
        <f t="shared" si="54"/>
        <v/>
      </c>
      <c r="AL125" s="25" t="str">
        <f t="shared" si="55"/>
        <v/>
      </c>
      <c r="AM125" s="25" t="str">
        <f t="shared" si="56"/>
        <v/>
      </c>
      <c r="AN125" s="25" t="str">
        <f t="shared" si="57"/>
        <v/>
      </c>
      <c r="AO125" s="25" t="str">
        <f t="shared" si="86"/>
        <v/>
      </c>
      <c r="AP125" s="25" t="str">
        <f t="shared" si="87"/>
        <v/>
      </c>
      <c r="AQ125" s="25" t="str">
        <f t="shared" si="88"/>
        <v/>
      </c>
      <c r="AR125" s="25" t="str">
        <f t="shared" si="58"/>
        <v/>
      </c>
      <c r="AS125" s="25" t="str">
        <f t="shared" si="59"/>
        <v/>
      </c>
      <c r="AT125" s="25" t="str">
        <f t="shared" si="60"/>
        <v/>
      </c>
      <c r="AU125" s="25" t="str">
        <f t="shared" si="61"/>
        <v/>
      </c>
      <c r="AV125" s="25" t="str">
        <f t="shared" si="62"/>
        <v/>
      </c>
      <c r="AW125" s="25" t="str">
        <f t="shared" si="63"/>
        <v/>
      </c>
      <c r="AX125" s="25" t="str">
        <f t="shared" si="64"/>
        <v/>
      </c>
      <c r="AY125" s="25" t="str">
        <f t="shared" si="65"/>
        <v/>
      </c>
      <c r="AZ125" s="25" t="str">
        <f t="shared" si="66"/>
        <v/>
      </c>
      <c r="BA125" s="25" t="str">
        <f t="shared" si="89"/>
        <v/>
      </c>
      <c r="BB125" s="25" t="str">
        <f t="shared" si="67"/>
        <v/>
      </c>
      <c r="BC125" s="25" t="str">
        <f t="shared" si="68"/>
        <v/>
      </c>
      <c r="BD125" s="25"/>
      <c r="BE125" s="25"/>
      <c r="BF125" s="25"/>
      <c r="BG125" s="25"/>
      <c r="BH125" s="25" t="str">
        <f t="shared" si="69"/>
        <v/>
      </c>
      <c r="BI125" s="25" t="str">
        <f t="shared" si="70"/>
        <v/>
      </c>
      <c r="BJ125" s="25" t="str">
        <f t="shared" si="71"/>
        <v/>
      </c>
      <c r="BK125" s="25" t="str">
        <f t="shared" si="72"/>
        <v/>
      </c>
      <c r="BL125" s="25" t="str">
        <f t="shared" si="73"/>
        <v/>
      </c>
      <c r="BM125" s="25" t="str">
        <f t="shared" si="74"/>
        <v/>
      </c>
      <c r="BN125" s="25"/>
      <c r="BO125" s="25" t="str">
        <f t="shared" si="90"/>
        <v/>
      </c>
      <c r="BP125" s="4"/>
    </row>
    <row r="126" spans="1:68" x14ac:dyDescent="0.25">
      <c r="B126" s="25">
        <v>120</v>
      </c>
      <c r="C126" s="25">
        <f t="shared" si="80"/>
        <v>0</v>
      </c>
      <c r="D126" s="25">
        <v>120</v>
      </c>
      <c r="E126" s="51"/>
      <c r="F126" s="108">
        <f t="shared" si="91"/>
        <v>0</v>
      </c>
      <c r="G126" s="107" t="str">
        <f t="shared" si="92"/>
        <v/>
      </c>
      <c r="H126" s="25" t="str">
        <f t="shared" si="93"/>
        <v/>
      </c>
      <c r="I126" s="25" t="str">
        <f t="shared" si="94"/>
        <v/>
      </c>
      <c r="J126" s="110">
        <f t="shared" si="95"/>
        <v>0</v>
      </c>
      <c r="K126" s="109" t="str">
        <f>IFERROR(VLOOKUP(E126,'Road Races'!C:M,11,FALSE),"")</f>
        <v/>
      </c>
      <c r="L126" s="27" t="str">
        <f>IFERROR(VLOOKUP(E126,'Road Races'!Q:AA,11,FALSE),"")</f>
        <v/>
      </c>
      <c r="M126" s="27" t="str">
        <f>IFERROR(VLOOKUP(E126,SGP!AM:AU,6,FALSE),"")</f>
        <v/>
      </c>
      <c r="N126" s="26" t="str">
        <f>IFERROR(VLOOKUP(E126,'Road Races'!AE:AO,11,FALSE),"")</f>
        <v/>
      </c>
      <c r="O126" s="27" t="str">
        <f>IFERROR(VLOOKUP(E126,'Relays - track &amp; field'!C:F,4,FALSE),"")</f>
        <v/>
      </c>
      <c r="P126" s="26" t="str">
        <f>IFERROR(VLOOKUP(E126,'Relays - track &amp; field'!J:T,11,FALSE),"")</f>
        <v/>
      </c>
      <c r="Q126" s="26" t="str">
        <f>IFERROR(VLOOKUP(E126,'Road Races'!AS:BC,11,FALSE),"")</f>
        <v/>
      </c>
      <c r="R126" s="26" t="str">
        <f>IFERROR(VLOOKUP(E126,'Road Races'!BG:BQ,11,FALSE),"")</f>
        <v/>
      </c>
      <c r="S126" s="26" t="str">
        <f>IFERROR(VLOOKUP(E126,SGP!U:Z,6,FALSE),"")</f>
        <v/>
      </c>
      <c r="T126" s="26" t="str">
        <f>IFERROR(VLOOKUP(E126,'Relays - track &amp; field'!X:AB,4,FALSE),"")</f>
        <v/>
      </c>
      <c r="U126" s="26" t="str">
        <f>IFERROR(VLOOKUP(E126,'Road Races'!BU:CE,11,FALSE),"")</f>
        <v/>
      </c>
      <c r="V126" s="27" t="str">
        <f>IFERROR(VLOOKUP(E126,'Relays - track &amp; field'!AE:AO,11,FALSE),"")</f>
        <v/>
      </c>
      <c r="W126" s="26" t="str">
        <f>IFERROR(VLOOKUP(E126,SGP!C:H,6,FALSE),"")</f>
        <v/>
      </c>
      <c r="X126" s="26" t="str">
        <f>IFERROR(VLOOKUP(E126,'Road Races'!CI:CS,11,FALSE),"")</f>
        <v/>
      </c>
      <c r="Y126" s="26" t="str">
        <f>IFERROR(VLOOKUP(E126,'Relays - track &amp; field'!AS:BC,11,FALSE),"")</f>
        <v/>
      </c>
      <c r="Z126" s="27" t="str">
        <f>IFERROR(VLOOKUP(E126,'Road Races'!CW:DG,11,FALSE),"")</f>
        <v/>
      </c>
      <c r="AA126" s="27" t="str">
        <f>IFERROR(VLOOKUP(Table!E126,'Club Champs'!D:H,4,FALSE),"")</f>
        <v/>
      </c>
      <c r="AB126" s="26" t="str">
        <f>IFERROR(VLOOKUP(E126,'Relays - track &amp; field'!AS:BC,11,FALSE),"")</f>
        <v/>
      </c>
      <c r="AC126" s="26" t="str">
        <f>IFERROR(VLOOKUP(E126,SGP!BE:BJ,6,FALSE),"")</f>
        <v/>
      </c>
      <c r="AD126" s="26" t="str">
        <f>IFERROR(VLOOKUP(E126,'Road Races'!DK:DU,11,FALSE),"")</f>
        <v/>
      </c>
      <c r="AE126" s="26" t="str">
        <f>IFERROR(VLOOKUP(E126,Marathon!C:M,11,FALSE),"")</f>
        <v/>
      </c>
      <c r="AF126" s="26"/>
      <c r="AG126" s="26"/>
      <c r="AH126" s="26"/>
      <c r="AI126" s="26"/>
      <c r="AJ126" s="25"/>
      <c r="AK126" s="25" t="str">
        <f t="shared" si="54"/>
        <v/>
      </c>
      <c r="AL126" s="25" t="str">
        <f t="shared" si="55"/>
        <v/>
      </c>
      <c r="AM126" s="25" t="str">
        <f t="shared" si="56"/>
        <v/>
      </c>
      <c r="AN126" s="25" t="str">
        <f t="shared" si="57"/>
        <v/>
      </c>
      <c r="AO126" s="25" t="str">
        <f t="shared" si="86"/>
        <v/>
      </c>
      <c r="AP126" s="25" t="str">
        <f t="shared" si="87"/>
        <v/>
      </c>
      <c r="AQ126" s="25" t="str">
        <f t="shared" si="88"/>
        <v/>
      </c>
      <c r="AR126" s="25" t="str">
        <f t="shared" si="58"/>
        <v/>
      </c>
      <c r="AS126" s="25" t="str">
        <f t="shared" si="59"/>
        <v/>
      </c>
      <c r="AT126" s="25" t="str">
        <f t="shared" si="60"/>
        <v/>
      </c>
      <c r="AU126" s="25" t="str">
        <f t="shared" si="61"/>
        <v/>
      </c>
      <c r="AV126" s="25" t="str">
        <f t="shared" si="62"/>
        <v/>
      </c>
      <c r="AW126" s="25" t="str">
        <f t="shared" si="63"/>
        <v/>
      </c>
      <c r="AX126" s="25" t="str">
        <f t="shared" si="64"/>
        <v/>
      </c>
      <c r="AY126" s="25" t="str">
        <f t="shared" si="65"/>
        <v/>
      </c>
      <c r="AZ126" s="25" t="str">
        <f t="shared" si="66"/>
        <v/>
      </c>
      <c r="BA126" s="25" t="str">
        <f t="shared" si="89"/>
        <v/>
      </c>
      <c r="BB126" s="25" t="str">
        <f t="shared" si="67"/>
        <v/>
      </c>
      <c r="BC126" s="25" t="str">
        <f t="shared" si="68"/>
        <v/>
      </c>
      <c r="BD126" s="25"/>
      <c r="BE126" s="25"/>
      <c r="BF126" s="25"/>
      <c r="BG126" s="25"/>
      <c r="BH126" s="25" t="str">
        <f t="shared" si="69"/>
        <v/>
      </c>
      <c r="BI126" s="25" t="str">
        <f t="shared" si="70"/>
        <v/>
      </c>
      <c r="BJ126" s="25" t="str">
        <f t="shared" si="71"/>
        <v/>
      </c>
      <c r="BK126" s="25" t="str">
        <f t="shared" si="72"/>
        <v/>
      </c>
      <c r="BL126" s="25" t="str">
        <f t="shared" si="73"/>
        <v/>
      </c>
      <c r="BM126" s="25" t="str">
        <f t="shared" si="74"/>
        <v/>
      </c>
      <c r="BN126" s="25"/>
      <c r="BO126" s="25" t="str">
        <f t="shared" si="90"/>
        <v/>
      </c>
      <c r="BP126" s="4"/>
    </row>
    <row r="127" spans="1:68" x14ac:dyDescent="0.25">
      <c r="B127" s="25">
        <v>121</v>
      </c>
      <c r="C127" s="25">
        <f t="shared" si="80"/>
        <v>0</v>
      </c>
      <c r="D127" s="25">
        <v>121</v>
      </c>
      <c r="E127" s="51"/>
      <c r="F127" s="108">
        <f t="shared" si="91"/>
        <v>0</v>
      </c>
      <c r="G127" s="107" t="str">
        <f t="shared" si="92"/>
        <v/>
      </c>
      <c r="H127" s="25" t="str">
        <f t="shared" si="93"/>
        <v/>
      </c>
      <c r="I127" s="25" t="str">
        <f t="shared" si="94"/>
        <v/>
      </c>
      <c r="J127" s="110">
        <f t="shared" si="95"/>
        <v>0</v>
      </c>
      <c r="K127" s="109" t="str">
        <f>IFERROR(VLOOKUP(E127,'Road Races'!C:M,11,FALSE),"")</f>
        <v/>
      </c>
      <c r="L127" s="27" t="str">
        <f>IFERROR(VLOOKUP(E127,'Road Races'!Q:AA,11,FALSE),"")</f>
        <v/>
      </c>
      <c r="M127" s="27" t="str">
        <f>IFERROR(VLOOKUP(E127,SGP!AM:AU,6,FALSE),"")</f>
        <v/>
      </c>
      <c r="N127" s="26" t="str">
        <f>IFERROR(VLOOKUP(E127,'Road Races'!AE:AO,11,FALSE),"")</f>
        <v/>
      </c>
      <c r="O127" s="27" t="str">
        <f>IFERROR(VLOOKUP(E127,'Relays - track &amp; field'!C:F,4,FALSE),"")</f>
        <v/>
      </c>
      <c r="P127" s="26" t="str">
        <f>IFERROR(VLOOKUP(E127,'Relays - track &amp; field'!J:T,11,FALSE),"")</f>
        <v/>
      </c>
      <c r="Q127" s="26" t="str">
        <f>IFERROR(VLOOKUP(E127,'Road Races'!AS:BC,11,FALSE),"")</f>
        <v/>
      </c>
      <c r="R127" s="26" t="str">
        <f>IFERROR(VLOOKUP(E127,'Road Races'!BG:BQ,11,FALSE),"")</f>
        <v/>
      </c>
      <c r="S127" s="26" t="str">
        <f>IFERROR(VLOOKUP(E127,SGP!U:Z,6,FALSE),"")</f>
        <v/>
      </c>
      <c r="T127" s="26" t="str">
        <f>IFERROR(VLOOKUP(E127,'Relays - track &amp; field'!X:AB,4,FALSE),"")</f>
        <v/>
      </c>
      <c r="U127" s="26" t="str">
        <f>IFERROR(VLOOKUP(E127,'Road Races'!BU:CE,11,FALSE),"")</f>
        <v/>
      </c>
      <c r="V127" s="27" t="str">
        <f>IFERROR(VLOOKUP(E127,'Relays - track &amp; field'!AE:AO,11,FALSE),"")</f>
        <v/>
      </c>
      <c r="W127" s="26" t="str">
        <f>IFERROR(VLOOKUP(E127,SGP!C:H,6,FALSE),"")</f>
        <v/>
      </c>
      <c r="X127" s="26" t="str">
        <f>IFERROR(VLOOKUP(E127,'Road Races'!CI:CS,11,FALSE),"")</f>
        <v/>
      </c>
      <c r="Y127" s="26" t="str">
        <f>IFERROR(VLOOKUP(E127,'Relays - track &amp; field'!AS:BC,11,FALSE),"")</f>
        <v/>
      </c>
      <c r="Z127" s="27" t="str">
        <f>IFERROR(VLOOKUP(E127,'Road Races'!CW:DG,11,FALSE),"")</f>
        <v/>
      </c>
      <c r="AA127" s="27" t="str">
        <f>IFERROR(VLOOKUP(Table!E127,'Club Champs'!D:H,4,FALSE),"")</f>
        <v/>
      </c>
      <c r="AB127" s="26" t="str">
        <f>IFERROR(VLOOKUP(E127,'Relays - track &amp; field'!AS:BC,11,FALSE),"")</f>
        <v/>
      </c>
      <c r="AC127" s="26" t="str">
        <f>IFERROR(VLOOKUP(E127,SGP!BE:BJ,6,FALSE),"")</f>
        <v/>
      </c>
      <c r="AD127" s="26" t="str">
        <f>IFERROR(VLOOKUP(E127,'Road Races'!DK:DU,11,FALSE),"")</f>
        <v/>
      </c>
      <c r="AE127" s="26" t="str">
        <f>IFERROR(VLOOKUP(E127,Marathon!C:M,11,FALSE),"")</f>
        <v/>
      </c>
      <c r="AF127" s="26"/>
      <c r="AG127" s="26"/>
      <c r="AH127" s="26"/>
      <c r="AI127" s="26"/>
      <c r="AJ127" s="25"/>
      <c r="AK127" s="25" t="str">
        <f t="shared" si="54"/>
        <v/>
      </c>
      <c r="AL127" s="25" t="str">
        <f t="shared" si="55"/>
        <v/>
      </c>
      <c r="AM127" s="25" t="str">
        <f t="shared" si="56"/>
        <v/>
      </c>
      <c r="AN127" s="25" t="str">
        <f t="shared" si="57"/>
        <v/>
      </c>
      <c r="AO127" s="25" t="str">
        <f t="shared" si="86"/>
        <v/>
      </c>
      <c r="AP127" s="25" t="str">
        <f t="shared" si="87"/>
        <v/>
      </c>
      <c r="AQ127" s="25" t="str">
        <f t="shared" si="88"/>
        <v/>
      </c>
      <c r="AR127" s="25" t="str">
        <f t="shared" si="58"/>
        <v/>
      </c>
      <c r="AS127" s="25" t="str">
        <f t="shared" si="59"/>
        <v/>
      </c>
      <c r="AT127" s="25" t="str">
        <f t="shared" si="60"/>
        <v/>
      </c>
      <c r="AU127" s="25" t="str">
        <f t="shared" si="61"/>
        <v/>
      </c>
      <c r="AV127" s="25" t="str">
        <f t="shared" si="62"/>
        <v/>
      </c>
      <c r="AW127" s="25" t="str">
        <f t="shared" si="63"/>
        <v/>
      </c>
      <c r="AX127" s="25" t="str">
        <f t="shared" si="64"/>
        <v/>
      </c>
      <c r="AY127" s="25" t="str">
        <f t="shared" si="65"/>
        <v/>
      </c>
      <c r="AZ127" s="25" t="str">
        <f t="shared" si="66"/>
        <v/>
      </c>
      <c r="BA127" s="25" t="str">
        <f t="shared" si="89"/>
        <v/>
      </c>
      <c r="BB127" s="25" t="str">
        <f t="shared" si="67"/>
        <v/>
      </c>
      <c r="BC127" s="25" t="str">
        <f t="shared" si="68"/>
        <v/>
      </c>
      <c r="BD127" s="25"/>
      <c r="BE127" s="25"/>
      <c r="BF127" s="25"/>
      <c r="BG127" s="25"/>
      <c r="BH127" s="25" t="str">
        <f t="shared" si="69"/>
        <v/>
      </c>
      <c r="BI127" s="25" t="str">
        <f t="shared" si="70"/>
        <v/>
      </c>
      <c r="BJ127" s="25" t="str">
        <f t="shared" si="71"/>
        <v/>
      </c>
      <c r="BK127" s="25" t="str">
        <f t="shared" si="72"/>
        <v/>
      </c>
      <c r="BL127" s="25" t="str">
        <f t="shared" si="73"/>
        <v/>
      </c>
      <c r="BM127" s="25" t="str">
        <f t="shared" si="74"/>
        <v/>
      </c>
      <c r="BN127" s="25"/>
      <c r="BO127" s="25" t="str">
        <f t="shared" si="90"/>
        <v/>
      </c>
      <c r="BP127" s="4"/>
    </row>
    <row r="128" spans="1:68" hidden="1" x14ac:dyDescent="0.25">
      <c r="B128" s="25">
        <v>122</v>
      </c>
      <c r="C128" s="25">
        <f t="shared" si="80"/>
        <v>0</v>
      </c>
      <c r="D128" s="25">
        <v>122</v>
      </c>
      <c r="E128" s="51"/>
      <c r="F128" s="108">
        <f t="shared" si="91"/>
        <v>0</v>
      </c>
      <c r="G128" s="107" t="str">
        <f t="shared" ref="G128:G138" si="96">IF(AO128="","",(SUM(AO128:AP128)))</f>
        <v/>
      </c>
      <c r="H128" s="25" t="str">
        <f t="shared" ref="H128:H135" si="97">IF(BA128="","",(SUM(BA128:BC128)))</f>
        <v/>
      </c>
      <c r="I128" s="25" t="str">
        <f t="shared" ref="I128:I134" si="98">BO128</f>
        <v/>
      </c>
      <c r="J128" s="110">
        <f t="shared" ref="J128:J135" si="99">COUNT(K128:AI128)*1</f>
        <v>0</v>
      </c>
      <c r="K128" s="109" t="str">
        <f>IFERROR(VLOOKUP(E128,'Road Races'!C:M,11,FALSE),"")</f>
        <v/>
      </c>
      <c r="L128" s="27" t="str">
        <f>IFERROR(VLOOKUP(E128,'Road Races'!Q:AA,11,FALSE),"")</f>
        <v/>
      </c>
      <c r="M128" s="27" t="str">
        <f>IFERROR(VLOOKUP(E128,SGP!AM:AU,6,FALSE),"")</f>
        <v/>
      </c>
      <c r="N128" s="26" t="str">
        <f>IFERROR(VLOOKUP(E128,'Road Races'!AE:AO,11,FALSE),"")</f>
        <v/>
      </c>
      <c r="O128" s="27" t="str">
        <f>IFERROR(VLOOKUP(E128,'Relays - track &amp; field'!C:F,11,FALSE),"")</f>
        <v/>
      </c>
      <c r="P128" s="26" t="str">
        <f>IFERROR(VLOOKUP(E128,'Relays - track &amp; field'!J:T,11,FALSE),"")</f>
        <v/>
      </c>
      <c r="Q128" s="26" t="str">
        <f>IFERROR(VLOOKUP(E128,'Road Races'!AS:BC,11,FALSE),"")</f>
        <v/>
      </c>
      <c r="R128" s="26" t="str">
        <f>IFERROR(VLOOKUP(E128,'Road Races'!BG:BQ,11,FALSE),"")</f>
        <v/>
      </c>
      <c r="S128" s="26" t="str">
        <f>IFERROR(VLOOKUP(E128,SGP!U:Z,6,FALSE),"")</f>
        <v/>
      </c>
      <c r="T128" s="26" t="str">
        <f>IFERROR(VLOOKUP(E128,'Relays - track &amp; field'!X:AB,4,FALSE),"")</f>
        <v/>
      </c>
      <c r="U128" s="26" t="str">
        <f>IFERROR(VLOOKUP(E128,'Road Races'!BU:CE,11,FALSE),"")</f>
        <v/>
      </c>
      <c r="V128" s="27" t="str">
        <f>IFERROR(VLOOKUP(E128,'Relays - track &amp; field'!AE:AO,11,FALSE),"")</f>
        <v/>
      </c>
      <c r="W128" s="26" t="str">
        <f>IFERROR(VLOOKUP(E128,SGP!C:H,6,FALSE),"")</f>
        <v/>
      </c>
      <c r="X128" s="26" t="str">
        <f>IFERROR(VLOOKUP(E128,'Road Races'!CI:CS,11,FALSE),"")</f>
        <v/>
      </c>
      <c r="Y128" s="26" t="str">
        <f>IFERROR(VLOOKUP(E128,'Relays - track &amp; field'!AS:BC,11,FALSE),"")</f>
        <v/>
      </c>
      <c r="Z128" s="27" t="str">
        <f>IFERROR(VLOOKUP(E128,'Road Races'!CW:DG,11,FALSE),"")</f>
        <v/>
      </c>
      <c r="AA128" s="27" t="str">
        <f>IFERROR(VLOOKUP(Table!E128,'Club Champs'!D:H,4,FALSE),"")</f>
        <v/>
      </c>
      <c r="AB128" s="26" t="str">
        <f>IFERROR(VLOOKUP(E128,'Relays - track &amp; field'!AS:BC,11,FALSE),"")</f>
        <v/>
      </c>
      <c r="AC128" s="26" t="str">
        <f>IFERROR(VLOOKUP(E128,SGP!BE:BJ,6,FALSE),"")</f>
        <v/>
      </c>
      <c r="AD128" s="26" t="str">
        <f>IFERROR(VLOOKUP(E128,'Road Races'!DK:DU,11,FALSE),"")</f>
        <v/>
      </c>
      <c r="AE128" s="26" t="str">
        <f>IFERROR(VLOOKUP(E128,Marathon!C:M,11,FALSE),"")</f>
        <v/>
      </c>
      <c r="AF128" s="26"/>
      <c r="AG128" s="26" t="str">
        <f>IFERROR(VLOOKUP(E128,#REF!,11,FALSE),"")</f>
        <v/>
      </c>
      <c r="AH128" s="26" t="str">
        <f>IFERROR(VLOOKUP(E128,'Road Races'!DK:DU,11,FALSE),"")</f>
        <v/>
      </c>
      <c r="AI128" s="26" t="str">
        <f>IFERROR(VLOOKUP(E128,SGP!BE:BJ,6,FALSE),"")</f>
        <v/>
      </c>
      <c r="AJ128" s="25"/>
      <c r="AK128" s="25" t="str">
        <f t="shared" si="54"/>
        <v/>
      </c>
      <c r="AL128" s="25" t="str">
        <f t="shared" si="55"/>
        <v/>
      </c>
      <c r="AM128" s="25" t="str">
        <f t="shared" si="56"/>
        <v/>
      </c>
      <c r="AN128" s="25" t="str">
        <f t="shared" si="57"/>
        <v/>
      </c>
      <c r="AO128" s="25" t="str">
        <f t="shared" si="86"/>
        <v/>
      </c>
      <c r="AP128" s="25" t="str">
        <f t="shared" si="87"/>
        <v/>
      </c>
      <c r="AQ128" s="25" t="str">
        <f t="shared" si="88"/>
        <v/>
      </c>
      <c r="AR128" s="25" t="str">
        <f t="shared" ref="AR128:AR134" si="100">IF(N128="","",N128)</f>
        <v/>
      </c>
      <c r="AS128" s="25" t="str">
        <f t="shared" si="59"/>
        <v/>
      </c>
      <c r="AT128" s="25" t="str">
        <f t="shared" si="60"/>
        <v/>
      </c>
      <c r="AU128" s="25" t="str">
        <f t="shared" si="61"/>
        <v/>
      </c>
      <c r="AV128" s="25" t="str">
        <f t="shared" si="62"/>
        <v/>
      </c>
      <c r="AW128" s="25" t="str">
        <f t="shared" si="63"/>
        <v/>
      </c>
      <c r="AX128" s="25" t="str">
        <f t="shared" si="64"/>
        <v/>
      </c>
      <c r="AY128" s="25" t="str">
        <f t="shared" si="65"/>
        <v/>
      </c>
      <c r="AZ128" s="25" t="str">
        <f t="shared" ref="AZ128:AZ134" si="101">IF(AH128="","",AH128)</f>
        <v/>
      </c>
      <c r="BA128" s="25" t="str">
        <f t="shared" si="89"/>
        <v/>
      </c>
      <c r="BB128" s="25" t="str">
        <f t="shared" si="67"/>
        <v/>
      </c>
      <c r="BC128" s="25" t="str">
        <f t="shared" si="68"/>
        <v/>
      </c>
      <c r="BD128" s="25" t="str">
        <f t="shared" ref="BD128:BD170" si="102">IF(S128="","",S128)</f>
        <v/>
      </c>
      <c r="BE128" s="25" t="str">
        <f t="shared" ref="BE128:BE170" si="103">IF(W128="","",W128)</f>
        <v/>
      </c>
      <c r="BF128" s="25" t="str">
        <f t="shared" ref="BF128:BF170" si="104">IF(AG128="","",AG128)</f>
        <v/>
      </c>
      <c r="BG128" s="25" t="str">
        <f t="shared" ref="BG128:BG134" si="105">IF(COUNT(BD128:BF128)&gt;=1,(LARGE(BD128:BF128,1)),"")</f>
        <v/>
      </c>
      <c r="BH128" s="25" t="str">
        <f t="shared" si="69"/>
        <v/>
      </c>
      <c r="BI128" s="25" t="str">
        <f t="shared" si="70"/>
        <v/>
      </c>
      <c r="BJ128" s="25" t="str">
        <f t="shared" si="71"/>
        <v/>
      </c>
      <c r="BK128" s="25" t="str">
        <f t="shared" si="72"/>
        <v/>
      </c>
      <c r="BL128" s="25" t="str">
        <f t="shared" si="73"/>
        <v/>
      </c>
      <c r="BM128" s="25" t="str">
        <f t="shared" si="74"/>
        <v/>
      </c>
      <c r="BN128" s="25" t="str">
        <f t="shared" ref="BN128:BN170" si="106">IF(AF128="","",AF128)</f>
        <v/>
      </c>
      <c r="BO128" s="25" t="str">
        <f t="shared" si="90"/>
        <v/>
      </c>
      <c r="BP128" s="4"/>
    </row>
    <row r="129" spans="2:68" hidden="1" x14ac:dyDescent="0.25">
      <c r="B129" s="25">
        <v>123</v>
      </c>
      <c r="C129" s="25">
        <f t="shared" si="80"/>
        <v>0</v>
      </c>
      <c r="D129" s="25">
        <v>123</v>
      </c>
      <c r="E129" s="51"/>
      <c r="F129" s="108">
        <f t="shared" si="91"/>
        <v>0</v>
      </c>
      <c r="G129" s="107" t="str">
        <f t="shared" si="96"/>
        <v/>
      </c>
      <c r="H129" s="25" t="str">
        <f t="shared" si="97"/>
        <v/>
      </c>
      <c r="I129" s="25" t="str">
        <f t="shared" si="98"/>
        <v/>
      </c>
      <c r="J129" s="110">
        <f t="shared" si="99"/>
        <v>0</v>
      </c>
      <c r="K129" s="109" t="str">
        <f>IFERROR(VLOOKUP(E129,'Road Races'!C:M,11,FALSE),"")</f>
        <v/>
      </c>
      <c r="L129" s="27" t="str">
        <f>IFERROR(VLOOKUP(E129,'Road Races'!Q:AA,11,FALSE),"")</f>
        <v/>
      </c>
      <c r="M129" s="27" t="str">
        <f>IFERROR(VLOOKUP(E129,SGP!AM:AU,6,FALSE),"")</f>
        <v/>
      </c>
      <c r="N129" s="26" t="str">
        <f>IFERROR(VLOOKUP(E129,'Road Races'!AE:AO,11,FALSE),"")</f>
        <v/>
      </c>
      <c r="O129" s="27" t="str">
        <f>IFERROR(VLOOKUP(E129,'Relays - track &amp; field'!C:F,11,FALSE),"")</f>
        <v/>
      </c>
      <c r="P129" s="26" t="str">
        <f>IFERROR(VLOOKUP(E129,'Relays - track &amp; field'!J:T,11,FALSE),"")</f>
        <v/>
      </c>
      <c r="Q129" s="26" t="str">
        <f>IFERROR(VLOOKUP(E129,'Road Races'!AS:BC,11,FALSE),"")</f>
        <v/>
      </c>
      <c r="R129" s="26" t="str">
        <f>IFERROR(VLOOKUP(E129,'Road Races'!BG:BQ,11,FALSE),"")</f>
        <v/>
      </c>
      <c r="S129" s="26" t="str">
        <f>IFERROR(VLOOKUP(E129,SGP!U:Z,6,FALSE),"")</f>
        <v/>
      </c>
      <c r="T129" s="26" t="str">
        <f>IFERROR(VLOOKUP(E129,'Relays - track &amp; field'!X:AB,4,FALSE),"")</f>
        <v/>
      </c>
      <c r="U129" s="26" t="str">
        <f>IFERROR(VLOOKUP(E129,'Road Races'!BU:CE,11,FALSE),"")</f>
        <v/>
      </c>
      <c r="V129" s="27" t="str">
        <f>IFERROR(VLOOKUP(E129,'Relays - track &amp; field'!AE:AO,11,FALSE),"")</f>
        <v/>
      </c>
      <c r="W129" s="26" t="str">
        <f>IFERROR(VLOOKUP(E129,SGP!C:H,6,FALSE),"")</f>
        <v/>
      </c>
      <c r="X129" s="26" t="str">
        <f>IFERROR(VLOOKUP(E129,'Road Races'!CI:CS,11,FALSE),"")</f>
        <v/>
      </c>
      <c r="Y129" s="26" t="str">
        <f>IFERROR(VLOOKUP(E129,'Relays - track &amp; field'!AS:BC,11,FALSE),"")</f>
        <v/>
      </c>
      <c r="Z129" s="27" t="str">
        <f>IFERROR(VLOOKUP(E129,'Road Races'!CW:DG,11,FALSE),"")</f>
        <v/>
      </c>
      <c r="AA129" s="27" t="str">
        <f>IFERROR(VLOOKUP(Table!E129,'Club Champs'!D:H,4,FALSE),"")</f>
        <v/>
      </c>
      <c r="AB129" s="26" t="str">
        <f>IFERROR(VLOOKUP(E129,'Relays - track &amp; field'!AS:BC,11,FALSE),"")</f>
        <v/>
      </c>
      <c r="AC129" s="26" t="str">
        <f>IFERROR(VLOOKUP(E129,SGP!BE:BJ,6,FALSE),"")</f>
        <v/>
      </c>
      <c r="AD129" s="26" t="str">
        <f>IFERROR(VLOOKUP(E129,'Road Races'!DK:DU,11,FALSE),"")</f>
        <v/>
      </c>
      <c r="AE129" s="26" t="str">
        <f>IFERROR(VLOOKUP(E129,Marathon!C:M,11,FALSE),"")</f>
        <v/>
      </c>
      <c r="AF129" s="26"/>
      <c r="AG129" s="26" t="str">
        <f>IFERROR(VLOOKUP(E129,#REF!,11,FALSE),"")</f>
        <v/>
      </c>
      <c r="AH129" s="26" t="str">
        <f>IFERROR(VLOOKUP(E129,'Road Races'!DK:DU,11,FALSE),"")</f>
        <v/>
      </c>
      <c r="AI129" s="26" t="str">
        <f>IFERROR(VLOOKUP(E129,SGP!BE:BJ,6,FALSE),"")</f>
        <v/>
      </c>
      <c r="AJ129" s="25"/>
      <c r="AK129" s="25" t="str">
        <f t="shared" si="54"/>
        <v/>
      </c>
      <c r="AL129" s="25" t="str">
        <f t="shared" si="55"/>
        <v/>
      </c>
      <c r="AM129" s="25" t="str">
        <f t="shared" si="56"/>
        <v/>
      </c>
      <c r="AN129" s="25" t="str">
        <f t="shared" si="57"/>
        <v/>
      </c>
      <c r="AO129" s="25" t="str">
        <f t="shared" si="86"/>
        <v/>
      </c>
      <c r="AP129" s="25" t="str">
        <f t="shared" si="87"/>
        <v/>
      </c>
      <c r="AQ129" s="25" t="str">
        <f t="shared" si="88"/>
        <v/>
      </c>
      <c r="AR129" s="25" t="str">
        <f t="shared" si="100"/>
        <v/>
      </c>
      <c r="AS129" s="25" t="str">
        <f t="shared" si="59"/>
        <v/>
      </c>
      <c r="AT129" s="25" t="str">
        <f t="shared" si="60"/>
        <v/>
      </c>
      <c r="AU129" s="25" t="str">
        <f t="shared" si="61"/>
        <v/>
      </c>
      <c r="AV129" s="25" t="str">
        <f t="shared" si="62"/>
        <v/>
      </c>
      <c r="AW129" s="25" t="str">
        <f t="shared" si="63"/>
        <v/>
      </c>
      <c r="AX129" s="25" t="str">
        <f t="shared" si="64"/>
        <v/>
      </c>
      <c r="AY129" s="25" t="str">
        <f t="shared" si="65"/>
        <v/>
      </c>
      <c r="AZ129" s="25" t="str">
        <f t="shared" si="101"/>
        <v/>
      </c>
      <c r="BA129" s="25" t="str">
        <f t="shared" si="89"/>
        <v/>
      </c>
      <c r="BB129" s="25" t="str">
        <f t="shared" si="67"/>
        <v/>
      </c>
      <c r="BC129" s="25" t="str">
        <f t="shared" si="68"/>
        <v/>
      </c>
      <c r="BD129" s="25" t="str">
        <f t="shared" si="102"/>
        <v/>
      </c>
      <c r="BE129" s="25" t="str">
        <f t="shared" si="103"/>
        <v/>
      </c>
      <c r="BF129" s="25" t="str">
        <f t="shared" si="104"/>
        <v/>
      </c>
      <c r="BG129" s="25" t="str">
        <f t="shared" si="105"/>
        <v/>
      </c>
      <c r="BH129" s="25" t="str">
        <f t="shared" si="69"/>
        <v/>
      </c>
      <c r="BI129" s="25" t="str">
        <f t="shared" si="70"/>
        <v/>
      </c>
      <c r="BJ129" s="25" t="str">
        <f t="shared" si="71"/>
        <v/>
      </c>
      <c r="BK129" s="25" t="str">
        <f t="shared" si="72"/>
        <v/>
      </c>
      <c r="BL129" s="25" t="str">
        <f t="shared" si="73"/>
        <v/>
      </c>
      <c r="BM129" s="25" t="str">
        <f t="shared" si="74"/>
        <v/>
      </c>
      <c r="BN129" s="25" t="str">
        <f t="shared" si="106"/>
        <v/>
      </c>
      <c r="BO129" s="25" t="str">
        <f t="shared" si="90"/>
        <v/>
      </c>
      <c r="BP129" s="4"/>
    </row>
    <row r="130" spans="2:68" hidden="1" x14ac:dyDescent="0.25">
      <c r="B130" s="25">
        <v>124</v>
      </c>
      <c r="C130" s="25">
        <f t="shared" si="80"/>
        <v>0</v>
      </c>
      <c r="D130" s="25">
        <v>124</v>
      </c>
      <c r="E130" s="51"/>
      <c r="F130" s="108">
        <f t="shared" si="91"/>
        <v>0</v>
      </c>
      <c r="G130" s="107" t="str">
        <f t="shared" si="96"/>
        <v/>
      </c>
      <c r="H130" s="25" t="str">
        <f t="shared" si="97"/>
        <v/>
      </c>
      <c r="I130" s="25" t="str">
        <f t="shared" si="98"/>
        <v/>
      </c>
      <c r="J130" s="110">
        <f t="shared" si="99"/>
        <v>0</v>
      </c>
      <c r="K130" s="109" t="str">
        <f>IFERROR(VLOOKUP(E130,'Road Races'!C:M,11,FALSE),"")</f>
        <v/>
      </c>
      <c r="L130" s="27" t="str">
        <f>IFERROR(VLOOKUP(E130,'Road Races'!Q:AA,11,FALSE),"")</f>
        <v/>
      </c>
      <c r="M130" s="27" t="str">
        <f>IFERROR(VLOOKUP(E130,SGP!AM:AU,6,FALSE),"")</f>
        <v/>
      </c>
      <c r="N130" s="26" t="str">
        <f>IFERROR(VLOOKUP(E130,'Road Races'!AE:AO,11,FALSE),"")</f>
        <v/>
      </c>
      <c r="O130" s="27" t="str">
        <f>IFERROR(VLOOKUP(E130,'Relays - track &amp; field'!C:F,11,FALSE),"")</f>
        <v/>
      </c>
      <c r="P130" s="26" t="str">
        <f>IFERROR(VLOOKUP(E130,'Relays - track &amp; field'!J:T,11,FALSE),"")</f>
        <v/>
      </c>
      <c r="Q130" s="26" t="str">
        <f>IFERROR(VLOOKUP(E130,'Road Races'!AS:BC,11,FALSE),"")</f>
        <v/>
      </c>
      <c r="R130" s="26" t="str">
        <f>IFERROR(VLOOKUP(E130,'Road Races'!BG:BQ,11,FALSE),"")</f>
        <v/>
      </c>
      <c r="S130" s="26" t="str">
        <f>IFERROR(VLOOKUP(E130,SGP!U:Z,6,FALSE),"")</f>
        <v/>
      </c>
      <c r="T130" s="26" t="str">
        <f>IFERROR(VLOOKUP(E130,'Relays - track &amp; field'!X:AB,4,FALSE),"")</f>
        <v/>
      </c>
      <c r="U130" s="26" t="str">
        <f>IFERROR(VLOOKUP(E130,'Road Races'!BU:CE,11,FALSE),"")</f>
        <v/>
      </c>
      <c r="V130" s="27" t="str">
        <f>IFERROR(VLOOKUP(E130,'Relays - track &amp; field'!AE:AO,11,FALSE),"")</f>
        <v/>
      </c>
      <c r="W130" s="26" t="str">
        <f>IFERROR(VLOOKUP(E130,SGP!C:H,6,FALSE),"")</f>
        <v/>
      </c>
      <c r="X130" s="26" t="str">
        <f>IFERROR(VLOOKUP(E130,'Road Races'!CI:CS,11,FALSE),"")</f>
        <v/>
      </c>
      <c r="Y130" s="26" t="str">
        <f>IFERROR(VLOOKUP(E130,'Relays - track &amp; field'!AS:BC,11,FALSE),"")</f>
        <v/>
      </c>
      <c r="Z130" s="27" t="str">
        <f>IFERROR(VLOOKUP(E130,'Road Races'!CW:DG,11,FALSE),"")</f>
        <v/>
      </c>
      <c r="AA130" s="27" t="str">
        <f>IFERROR(VLOOKUP(Table!E130,'Club Champs'!D:H,4,FALSE),"")</f>
        <v/>
      </c>
      <c r="AB130" s="26" t="str">
        <f>IFERROR(VLOOKUP(E130,'Relays - track &amp; field'!AS:BC,11,FALSE),"")</f>
        <v/>
      </c>
      <c r="AC130" s="26" t="str">
        <f>IFERROR(VLOOKUP(E130,SGP!BE:BJ,6,FALSE),"")</f>
        <v/>
      </c>
      <c r="AD130" s="26" t="str">
        <f>IFERROR(VLOOKUP(E130,'Road Races'!DK:DU,11,FALSE),"")</f>
        <v/>
      </c>
      <c r="AE130" s="26" t="str">
        <f>IFERROR(VLOOKUP(E130,Marathon!C:M,11,FALSE),"")</f>
        <v/>
      </c>
      <c r="AF130" s="26"/>
      <c r="AG130" s="26" t="str">
        <f>IFERROR(VLOOKUP(E130,#REF!,11,FALSE),"")</f>
        <v/>
      </c>
      <c r="AH130" s="26" t="str">
        <f>IFERROR(VLOOKUP(E130,'Road Races'!DK:DU,11,FALSE),"")</f>
        <v/>
      </c>
      <c r="AI130" s="26" t="str">
        <f>IFERROR(VLOOKUP(E130,SGP!BE:BJ,6,FALSE),"")</f>
        <v/>
      </c>
      <c r="AJ130" s="25"/>
      <c r="AK130" s="25" t="str">
        <f t="shared" si="54"/>
        <v/>
      </c>
      <c r="AL130" s="25" t="str">
        <f t="shared" si="55"/>
        <v/>
      </c>
      <c r="AM130" s="25" t="str">
        <f t="shared" si="56"/>
        <v/>
      </c>
      <c r="AN130" s="25" t="str">
        <f t="shared" si="57"/>
        <v/>
      </c>
      <c r="AO130" s="25" t="str">
        <f t="shared" si="86"/>
        <v/>
      </c>
      <c r="AP130" s="25" t="str">
        <f t="shared" si="87"/>
        <v/>
      </c>
      <c r="AQ130" s="25" t="str">
        <f t="shared" si="88"/>
        <v/>
      </c>
      <c r="AR130" s="25" t="str">
        <f t="shared" si="100"/>
        <v/>
      </c>
      <c r="AS130" s="25" t="str">
        <f t="shared" si="59"/>
        <v/>
      </c>
      <c r="AT130" s="25" t="str">
        <f t="shared" si="60"/>
        <v/>
      </c>
      <c r="AU130" s="25" t="str">
        <f t="shared" si="61"/>
        <v/>
      </c>
      <c r="AV130" s="25" t="str">
        <f t="shared" si="62"/>
        <v/>
      </c>
      <c r="AW130" s="25" t="str">
        <f t="shared" si="63"/>
        <v/>
      </c>
      <c r="AX130" s="25" t="str">
        <f t="shared" si="64"/>
        <v/>
      </c>
      <c r="AY130" s="25" t="str">
        <f t="shared" si="65"/>
        <v/>
      </c>
      <c r="AZ130" s="25" t="str">
        <f t="shared" si="101"/>
        <v/>
      </c>
      <c r="BA130" s="25" t="str">
        <f t="shared" si="89"/>
        <v/>
      </c>
      <c r="BB130" s="25" t="str">
        <f t="shared" si="67"/>
        <v/>
      </c>
      <c r="BC130" s="25" t="str">
        <f t="shared" si="68"/>
        <v/>
      </c>
      <c r="BD130" s="25" t="str">
        <f t="shared" si="102"/>
        <v/>
      </c>
      <c r="BE130" s="25" t="str">
        <f t="shared" si="103"/>
        <v/>
      </c>
      <c r="BF130" s="25" t="str">
        <f t="shared" si="104"/>
        <v/>
      </c>
      <c r="BG130" s="25" t="str">
        <f t="shared" si="105"/>
        <v/>
      </c>
      <c r="BH130" s="25" t="str">
        <f t="shared" si="69"/>
        <v/>
      </c>
      <c r="BI130" s="25" t="str">
        <f t="shared" si="70"/>
        <v/>
      </c>
      <c r="BJ130" s="25" t="str">
        <f t="shared" si="71"/>
        <v/>
      </c>
      <c r="BK130" s="25" t="str">
        <f t="shared" si="72"/>
        <v/>
      </c>
      <c r="BL130" s="25" t="str">
        <f t="shared" si="73"/>
        <v/>
      </c>
      <c r="BM130" s="25" t="str">
        <f t="shared" si="74"/>
        <v/>
      </c>
      <c r="BN130" s="25" t="str">
        <f t="shared" si="106"/>
        <v/>
      </c>
      <c r="BO130" s="25" t="str">
        <f t="shared" si="90"/>
        <v/>
      </c>
      <c r="BP130" s="4"/>
    </row>
    <row r="131" spans="2:68" hidden="1" x14ac:dyDescent="0.25">
      <c r="B131" s="25">
        <v>125</v>
      </c>
      <c r="C131" s="25">
        <f t="shared" si="80"/>
        <v>0</v>
      </c>
      <c r="D131" s="25">
        <v>125</v>
      </c>
      <c r="E131" s="51"/>
      <c r="F131" s="108">
        <f t="shared" si="91"/>
        <v>0</v>
      </c>
      <c r="G131" s="107" t="str">
        <f t="shared" si="96"/>
        <v/>
      </c>
      <c r="H131" s="25" t="str">
        <f t="shared" si="97"/>
        <v/>
      </c>
      <c r="I131" s="25" t="str">
        <f t="shared" si="98"/>
        <v/>
      </c>
      <c r="J131" s="110">
        <f t="shared" si="99"/>
        <v>0</v>
      </c>
      <c r="K131" s="109" t="str">
        <f>IFERROR(VLOOKUP(E131,'Road Races'!C:M,11,FALSE),"")</f>
        <v/>
      </c>
      <c r="L131" s="27" t="str">
        <f>IFERROR(VLOOKUP(E131,'Road Races'!Q:AA,11,FALSE),"")</f>
        <v/>
      </c>
      <c r="M131" s="27" t="str">
        <f>IFERROR(VLOOKUP(E131,SGP!AM:AU,6,FALSE),"")</f>
        <v/>
      </c>
      <c r="N131" s="26" t="str">
        <f>IFERROR(VLOOKUP(E131,'Road Races'!AE:AO,11,FALSE),"")</f>
        <v/>
      </c>
      <c r="O131" s="27" t="str">
        <f>IFERROR(VLOOKUP(E131,'Relays - track &amp; field'!C:F,11,FALSE),"")</f>
        <v/>
      </c>
      <c r="P131" s="26" t="str">
        <f>IFERROR(VLOOKUP(E131,'Relays - track &amp; field'!J:T,11,FALSE),"")</f>
        <v/>
      </c>
      <c r="Q131" s="26" t="str">
        <f>IFERROR(VLOOKUP(E131,'Road Races'!AS:BC,11,FALSE),"")</f>
        <v/>
      </c>
      <c r="R131" s="26" t="str">
        <f>IFERROR(VLOOKUP(E131,'Road Races'!BG:BQ,11,FALSE),"")</f>
        <v/>
      </c>
      <c r="S131" s="26" t="str">
        <f>IFERROR(VLOOKUP(E131,SGP!U:Z,6,FALSE),"")</f>
        <v/>
      </c>
      <c r="T131" s="26" t="str">
        <f>IFERROR(VLOOKUP(E131,'Relays - track &amp; field'!X:AB,4,FALSE),"")</f>
        <v/>
      </c>
      <c r="U131" s="26" t="str">
        <f>IFERROR(VLOOKUP(E131,'Road Races'!BU:CE,11,FALSE),"")</f>
        <v/>
      </c>
      <c r="V131" s="27" t="str">
        <f>IFERROR(VLOOKUP(E131,'Relays - track &amp; field'!AE:AO,11,FALSE),"")</f>
        <v/>
      </c>
      <c r="W131" s="26" t="str">
        <f>IFERROR(VLOOKUP(E131,SGP!C:H,6,FALSE),"")</f>
        <v/>
      </c>
      <c r="X131" s="26" t="str">
        <f>IFERROR(VLOOKUP(E131,'Road Races'!CI:CS,11,FALSE),"")</f>
        <v/>
      </c>
      <c r="Y131" s="26" t="str">
        <f>IFERROR(VLOOKUP(E131,'Relays - track &amp; field'!AS:BC,11,FALSE),"")</f>
        <v/>
      </c>
      <c r="Z131" s="27" t="str">
        <f>IFERROR(VLOOKUP(E131,'Road Races'!CW:DG,11,FALSE),"")</f>
        <v/>
      </c>
      <c r="AA131" s="27" t="str">
        <f>IFERROR(VLOOKUP(Table!E131,'Club Champs'!D:H,4,FALSE),"")</f>
        <v/>
      </c>
      <c r="AB131" s="26" t="str">
        <f>IFERROR(VLOOKUP(E131,'Relays - track &amp; field'!AS:BC,11,FALSE),"")</f>
        <v/>
      </c>
      <c r="AC131" s="26" t="str">
        <f>IFERROR(VLOOKUP(E131,SGP!BE:BJ,6,FALSE),"")</f>
        <v/>
      </c>
      <c r="AD131" s="26" t="str">
        <f>IFERROR(VLOOKUP(E131,'Road Races'!DK:DU,11,FALSE),"")</f>
        <v/>
      </c>
      <c r="AE131" s="26" t="str">
        <f>IFERROR(VLOOKUP(E131,Marathon!C:M,11,FALSE),"")</f>
        <v/>
      </c>
      <c r="AF131" s="26"/>
      <c r="AG131" s="26" t="str">
        <f>IFERROR(VLOOKUP(E131,#REF!,11,FALSE),"")</f>
        <v/>
      </c>
      <c r="AH131" s="26" t="str">
        <f>IFERROR(VLOOKUP(E131,'Road Races'!DK:DU,11,FALSE),"")</f>
        <v/>
      </c>
      <c r="AI131" s="26" t="str">
        <f>IFERROR(VLOOKUP(E131,SGP!BE:BJ,6,FALSE),"")</f>
        <v/>
      </c>
      <c r="AJ131" s="25"/>
      <c r="AK131" s="25" t="str">
        <f t="shared" si="54"/>
        <v/>
      </c>
      <c r="AL131" s="25" t="str">
        <f t="shared" si="55"/>
        <v/>
      </c>
      <c r="AM131" s="25" t="str">
        <f t="shared" si="56"/>
        <v/>
      </c>
      <c r="AN131" s="25" t="str">
        <f t="shared" si="57"/>
        <v/>
      </c>
      <c r="AO131" s="25" t="str">
        <f t="shared" si="86"/>
        <v/>
      </c>
      <c r="AP131" s="25" t="str">
        <f t="shared" si="87"/>
        <v/>
      </c>
      <c r="AQ131" s="25" t="str">
        <f t="shared" si="88"/>
        <v/>
      </c>
      <c r="AR131" s="25" t="str">
        <f t="shared" si="100"/>
        <v/>
      </c>
      <c r="AS131" s="25" t="str">
        <f t="shared" si="59"/>
        <v/>
      </c>
      <c r="AT131" s="25" t="str">
        <f t="shared" si="60"/>
        <v/>
      </c>
      <c r="AU131" s="25" t="str">
        <f t="shared" si="61"/>
        <v/>
      </c>
      <c r="AV131" s="25" t="str">
        <f t="shared" si="62"/>
        <v/>
      </c>
      <c r="AW131" s="25" t="str">
        <f t="shared" si="63"/>
        <v/>
      </c>
      <c r="AX131" s="25" t="str">
        <f t="shared" si="64"/>
        <v/>
      </c>
      <c r="AY131" s="25" t="str">
        <f t="shared" si="65"/>
        <v/>
      </c>
      <c r="AZ131" s="25" t="str">
        <f t="shared" si="101"/>
        <v/>
      </c>
      <c r="BA131" s="25" t="str">
        <f t="shared" si="89"/>
        <v/>
      </c>
      <c r="BB131" s="25" t="str">
        <f t="shared" si="67"/>
        <v/>
      </c>
      <c r="BC131" s="25" t="str">
        <f t="shared" si="68"/>
        <v/>
      </c>
      <c r="BD131" s="25" t="str">
        <f t="shared" si="102"/>
        <v/>
      </c>
      <c r="BE131" s="25" t="str">
        <f t="shared" si="103"/>
        <v/>
      </c>
      <c r="BF131" s="25" t="str">
        <f t="shared" si="104"/>
        <v/>
      </c>
      <c r="BG131" s="25" t="str">
        <f t="shared" si="105"/>
        <v/>
      </c>
      <c r="BH131" s="25" t="str">
        <f t="shared" si="69"/>
        <v/>
      </c>
      <c r="BI131" s="25" t="str">
        <f t="shared" si="70"/>
        <v/>
      </c>
      <c r="BJ131" s="25" t="str">
        <f t="shared" si="71"/>
        <v/>
      </c>
      <c r="BK131" s="25" t="str">
        <f t="shared" si="72"/>
        <v/>
      </c>
      <c r="BL131" s="25" t="str">
        <f t="shared" si="73"/>
        <v/>
      </c>
      <c r="BM131" s="25" t="str">
        <f t="shared" si="74"/>
        <v/>
      </c>
      <c r="BN131" s="25" t="str">
        <f t="shared" si="106"/>
        <v/>
      </c>
      <c r="BO131" s="25" t="str">
        <f t="shared" si="90"/>
        <v/>
      </c>
      <c r="BP131" s="4"/>
    </row>
    <row r="132" spans="2:68" hidden="1" x14ac:dyDescent="0.25">
      <c r="B132" s="25">
        <v>126</v>
      </c>
      <c r="C132" s="25">
        <f t="shared" si="80"/>
        <v>0</v>
      </c>
      <c r="D132" s="25">
        <v>126</v>
      </c>
      <c r="E132" s="51"/>
      <c r="F132" s="108">
        <f t="shared" si="91"/>
        <v>0</v>
      </c>
      <c r="G132" s="107" t="str">
        <f t="shared" si="96"/>
        <v/>
      </c>
      <c r="H132" s="25" t="str">
        <f t="shared" si="97"/>
        <v/>
      </c>
      <c r="I132" s="25" t="str">
        <f t="shared" si="98"/>
        <v/>
      </c>
      <c r="J132" s="110">
        <f t="shared" si="99"/>
        <v>0</v>
      </c>
      <c r="K132" s="109" t="str">
        <f>IFERROR(VLOOKUP(E132,'Road Races'!C:M,11,FALSE),"")</f>
        <v/>
      </c>
      <c r="L132" s="27" t="str">
        <f>IFERROR(VLOOKUP(E132,'Road Races'!Q:AA,11,FALSE),"")</f>
        <v/>
      </c>
      <c r="M132" s="27" t="str">
        <f>IFERROR(VLOOKUP(E132,SGP!AM:AU,6,FALSE),"")</f>
        <v/>
      </c>
      <c r="N132" s="26" t="str">
        <f>IFERROR(VLOOKUP(E132,'Road Races'!AE:AO,11,FALSE),"")</f>
        <v/>
      </c>
      <c r="O132" s="27" t="str">
        <f>IFERROR(VLOOKUP(E132,'Relays - track &amp; field'!C:F,11,FALSE),"")</f>
        <v/>
      </c>
      <c r="P132" s="26" t="str">
        <f>IFERROR(VLOOKUP(E132,'Relays - track &amp; field'!J:T,11,FALSE),"")</f>
        <v/>
      </c>
      <c r="Q132" s="26" t="str">
        <f>IFERROR(VLOOKUP(E132,'Road Races'!AS:BC,11,FALSE),"")</f>
        <v/>
      </c>
      <c r="R132" s="26" t="str">
        <f>IFERROR(VLOOKUP(E132,'Road Races'!BG:BQ,11,FALSE),"")</f>
        <v/>
      </c>
      <c r="S132" s="26" t="str">
        <f>IFERROR(VLOOKUP(E132,SGP!U:Z,6,FALSE),"")</f>
        <v/>
      </c>
      <c r="T132" s="26" t="str">
        <f>IFERROR(VLOOKUP(E132,'Relays - track &amp; field'!X:AB,4,FALSE),"")</f>
        <v/>
      </c>
      <c r="U132" s="26" t="str">
        <f>IFERROR(VLOOKUP(E132,'Road Races'!BU:CE,11,FALSE),"")</f>
        <v/>
      </c>
      <c r="V132" s="27" t="str">
        <f>IFERROR(VLOOKUP(E132,'Relays - track &amp; field'!AE:AO,11,FALSE),"")</f>
        <v/>
      </c>
      <c r="W132" s="26" t="str">
        <f>IFERROR(VLOOKUP(E132,SGP!C:H,6,FALSE),"")</f>
        <v/>
      </c>
      <c r="X132" s="26" t="str">
        <f>IFERROR(VLOOKUP(E132,'Road Races'!CI:CS,11,FALSE),"")</f>
        <v/>
      </c>
      <c r="Y132" s="26" t="str">
        <f>IFERROR(VLOOKUP(E132,'Relays - track &amp; field'!AS:BC,11,FALSE),"")</f>
        <v/>
      </c>
      <c r="Z132" s="27" t="str">
        <f>IFERROR(VLOOKUP(E132,'Road Races'!CW:DG,11,FALSE),"")</f>
        <v/>
      </c>
      <c r="AA132" s="27" t="str">
        <f>IFERROR(VLOOKUP(Table!E132,'Club Champs'!D:H,4,FALSE),"")</f>
        <v/>
      </c>
      <c r="AB132" s="26" t="str">
        <f>IFERROR(VLOOKUP(E132,'Relays - track &amp; field'!AS:BC,11,FALSE),"")</f>
        <v/>
      </c>
      <c r="AC132" s="26" t="str">
        <f>IFERROR(VLOOKUP(E132,SGP!BE:BJ,6,FALSE),"")</f>
        <v/>
      </c>
      <c r="AD132" s="26" t="str">
        <f>IFERROR(VLOOKUP(E132,'Road Races'!DK:DU,11,FALSE),"")</f>
        <v/>
      </c>
      <c r="AE132" s="26" t="str">
        <f>IFERROR(VLOOKUP(E132,Marathon!C:M,11,FALSE),"")</f>
        <v/>
      </c>
      <c r="AF132" s="26"/>
      <c r="AG132" s="26" t="str">
        <f>IFERROR(VLOOKUP(E132,#REF!,11,FALSE),"")</f>
        <v/>
      </c>
      <c r="AH132" s="26" t="str">
        <f>IFERROR(VLOOKUP(E132,'Road Races'!DK:DU,11,FALSE),"")</f>
        <v/>
      </c>
      <c r="AI132" s="26" t="str">
        <f>IFERROR(VLOOKUP(E132,SGP!BE:BJ,6,FALSE),"")</f>
        <v/>
      </c>
      <c r="AJ132" s="25"/>
      <c r="AK132" s="25" t="str">
        <f t="shared" si="54"/>
        <v/>
      </c>
      <c r="AL132" s="25" t="str">
        <f t="shared" si="55"/>
        <v/>
      </c>
      <c r="AM132" s="25" t="str">
        <f t="shared" si="56"/>
        <v/>
      </c>
      <c r="AN132" s="25" t="str">
        <f t="shared" si="57"/>
        <v/>
      </c>
      <c r="AO132" s="25" t="str">
        <f t="shared" si="86"/>
        <v/>
      </c>
      <c r="AP132" s="25" t="str">
        <f t="shared" si="87"/>
        <v/>
      </c>
      <c r="AQ132" s="25" t="str">
        <f t="shared" si="88"/>
        <v/>
      </c>
      <c r="AR132" s="25" t="str">
        <f t="shared" si="100"/>
        <v/>
      </c>
      <c r="AS132" s="25" t="str">
        <f t="shared" si="59"/>
        <v/>
      </c>
      <c r="AT132" s="25" t="str">
        <f t="shared" si="60"/>
        <v/>
      </c>
      <c r="AU132" s="25" t="str">
        <f t="shared" si="61"/>
        <v/>
      </c>
      <c r="AV132" s="25" t="str">
        <f t="shared" si="62"/>
        <v/>
      </c>
      <c r="AW132" s="25" t="str">
        <f t="shared" si="63"/>
        <v/>
      </c>
      <c r="AX132" s="25" t="str">
        <f t="shared" si="64"/>
        <v/>
      </c>
      <c r="AY132" s="25" t="str">
        <f t="shared" si="65"/>
        <v/>
      </c>
      <c r="AZ132" s="25" t="str">
        <f t="shared" si="101"/>
        <v/>
      </c>
      <c r="BA132" s="25" t="str">
        <f t="shared" si="89"/>
        <v/>
      </c>
      <c r="BB132" s="25" t="str">
        <f t="shared" si="67"/>
        <v/>
      </c>
      <c r="BC132" s="25" t="str">
        <f t="shared" si="68"/>
        <v/>
      </c>
      <c r="BD132" s="25" t="str">
        <f t="shared" si="102"/>
        <v/>
      </c>
      <c r="BE132" s="25" t="str">
        <f t="shared" si="103"/>
        <v/>
      </c>
      <c r="BF132" s="25" t="str">
        <f t="shared" si="104"/>
        <v/>
      </c>
      <c r="BG132" s="25" t="str">
        <f t="shared" si="105"/>
        <v/>
      </c>
      <c r="BH132" s="25" t="str">
        <f t="shared" si="69"/>
        <v/>
      </c>
      <c r="BI132" s="25" t="str">
        <f t="shared" si="70"/>
        <v/>
      </c>
      <c r="BJ132" s="25" t="str">
        <f t="shared" si="71"/>
        <v/>
      </c>
      <c r="BK132" s="25" t="str">
        <f t="shared" si="72"/>
        <v/>
      </c>
      <c r="BL132" s="25" t="str">
        <f t="shared" si="73"/>
        <v/>
      </c>
      <c r="BM132" s="25" t="str">
        <f t="shared" si="74"/>
        <v/>
      </c>
      <c r="BN132" s="25" t="str">
        <f t="shared" si="106"/>
        <v/>
      </c>
      <c r="BO132" s="25" t="str">
        <f t="shared" si="90"/>
        <v/>
      </c>
      <c r="BP132" s="4"/>
    </row>
    <row r="133" spans="2:68" hidden="1" x14ac:dyDescent="0.25">
      <c r="B133" s="25">
        <v>127</v>
      </c>
      <c r="C133" s="25">
        <f t="shared" si="80"/>
        <v>0</v>
      </c>
      <c r="D133" s="25">
        <v>127</v>
      </c>
      <c r="E133" s="51"/>
      <c r="F133" s="108">
        <f t="shared" si="91"/>
        <v>0</v>
      </c>
      <c r="G133" s="107" t="str">
        <f t="shared" si="96"/>
        <v/>
      </c>
      <c r="H133" s="25" t="str">
        <f t="shared" si="97"/>
        <v/>
      </c>
      <c r="I133" s="25" t="str">
        <f t="shared" si="98"/>
        <v/>
      </c>
      <c r="J133" s="110">
        <f t="shared" si="99"/>
        <v>0</v>
      </c>
      <c r="K133" s="109" t="str">
        <f>IFERROR(VLOOKUP(E133,'Road Races'!C:M,11,FALSE),"")</f>
        <v/>
      </c>
      <c r="L133" s="27" t="str">
        <f>IFERROR(VLOOKUP(E133,'Road Races'!Q:AA,11,FALSE),"")</f>
        <v/>
      </c>
      <c r="M133" s="27" t="str">
        <f>IFERROR(VLOOKUP(E133,SGP!AM:AU,6,FALSE),"")</f>
        <v/>
      </c>
      <c r="N133" s="26" t="str">
        <f>IFERROR(VLOOKUP(E133,'Road Races'!AE:AO,11,FALSE),"")</f>
        <v/>
      </c>
      <c r="O133" s="27" t="str">
        <f>IFERROR(VLOOKUP(E133,'Relays - track &amp; field'!C:F,11,FALSE),"")</f>
        <v/>
      </c>
      <c r="P133" s="26" t="str">
        <f>IFERROR(VLOOKUP(E133,'Relays - track &amp; field'!J:T,11,FALSE),"")</f>
        <v/>
      </c>
      <c r="Q133" s="26" t="str">
        <f>IFERROR(VLOOKUP(E133,'Road Races'!AS:BC,11,FALSE),"")</f>
        <v/>
      </c>
      <c r="R133" s="26" t="str">
        <f>IFERROR(VLOOKUP(E133,'Road Races'!BG:BQ,11,FALSE),"")</f>
        <v/>
      </c>
      <c r="S133" s="26" t="str">
        <f>IFERROR(VLOOKUP(E133,SGP!U:Z,6,FALSE),"")</f>
        <v/>
      </c>
      <c r="T133" s="26" t="str">
        <f>IFERROR(VLOOKUP(E133,'Relays - track &amp; field'!X:AB,4,FALSE),"")</f>
        <v/>
      </c>
      <c r="U133" s="26" t="str">
        <f>IFERROR(VLOOKUP(E133,'Road Races'!BU:CE,11,FALSE),"")</f>
        <v/>
      </c>
      <c r="V133" s="27" t="str">
        <f>IFERROR(VLOOKUP(E133,'Relays - track &amp; field'!AE:AO,11,FALSE),"")</f>
        <v/>
      </c>
      <c r="W133" s="26" t="str">
        <f>IFERROR(VLOOKUP(E133,SGP!C:H,6,FALSE),"")</f>
        <v/>
      </c>
      <c r="X133" s="26" t="str">
        <f>IFERROR(VLOOKUP(E133,'Road Races'!CI:CS,11,FALSE),"")</f>
        <v/>
      </c>
      <c r="Y133" s="26" t="str">
        <f>IFERROR(VLOOKUP(E133,'Relays - track &amp; field'!AS:BC,11,FALSE),"")</f>
        <v/>
      </c>
      <c r="Z133" s="27" t="str">
        <f>IFERROR(VLOOKUP(E133,'Road Races'!CW:DG,11,FALSE),"")</f>
        <v/>
      </c>
      <c r="AA133" s="27" t="str">
        <f>IFERROR(VLOOKUP(Table!E133,'Club Champs'!D:H,4,FALSE),"")</f>
        <v/>
      </c>
      <c r="AB133" s="26" t="str">
        <f>IFERROR(VLOOKUP(E133,'Relays - track &amp; field'!AS:BC,11,FALSE),"")</f>
        <v/>
      </c>
      <c r="AC133" s="26" t="str">
        <f>IFERROR(VLOOKUP(E133,SGP!BE:BJ,6,FALSE),"")</f>
        <v/>
      </c>
      <c r="AD133" s="26" t="str">
        <f>IFERROR(VLOOKUP(E133,'Road Races'!DK:DU,11,FALSE),"")</f>
        <v/>
      </c>
      <c r="AE133" s="26" t="str">
        <f>IFERROR(VLOOKUP(E133,Marathon!C:M,11,FALSE),"")</f>
        <v/>
      </c>
      <c r="AF133" s="26"/>
      <c r="AG133" s="26" t="str">
        <f>IFERROR(VLOOKUP(E133,#REF!,11,FALSE),"")</f>
        <v/>
      </c>
      <c r="AH133" s="26" t="str">
        <f>IFERROR(VLOOKUP(E133,'Road Races'!DK:DU,11,FALSE),"")</f>
        <v/>
      </c>
      <c r="AI133" s="26" t="str">
        <f>IFERROR(VLOOKUP(E133,SGP!BE:BJ,6,FALSE),"")</f>
        <v/>
      </c>
      <c r="AJ133" s="25"/>
      <c r="AK133" s="25" t="str">
        <f t="shared" si="54"/>
        <v/>
      </c>
      <c r="AL133" s="25" t="str">
        <f t="shared" si="55"/>
        <v/>
      </c>
      <c r="AM133" s="25" t="str">
        <f t="shared" si="56"/>
        <v/>
      </c>
      <c r="AN133" s="25" t="str">
        <f t="shared" si="57"/>
        <v/>
      </c>
      <c r="AO133" s="25" t="str">
        <f t="shared" si="86"/>
        <v/>
      </c>
      <c r="AP133" s="25" t="str">
        <f t="shared" si="87"/>
        <v/>
      </c>
      <c r="AQ133" s="25" t="str">
        <f t="shared" si="88"/>
        <v/>
      </c>
      <c r="AR133" s="25" t="str">
        <f t="shared" si="100"/>
        <v/>
      </c>
      <c r="AS133" s="25" t="str">
        <f t="shared" si="59"/>
        <v/>
      </c>
      <c r="AT133" s="25" t="str">
        <f t="shared" si="60"/>
        <v/>
      </c>
      <c r="AU133" s="25" t="str">
        <f t="shared" si="61"/>
        <v/>
      </c>
      <c r="AV133" s="25" t="str">
        <f t="shared" si="62"/>
        <v/>
      </c>
      <c r="AW133" s="25" t="str">
        <f t="shared" si="63"/>
        <v/>
      </c>
      <c r="AX133" s="25" t="str">
        <f t="shared" si="64"/>
        <v/>
      </c>
      <c r="AY133" s="25" t="str">
        <f t="shared" si="65"/>
        <v/>
      </c>
      <c r="AZ133" s="25" t="str">
        <f t="shared" si="101"/>
        <v/>
      </c>
      <c r="BA133" s="25" t="str">
        <f t="shared" si="89"/>
        <v/>
      </c>
      <c r="BB133" s="25" t="str">
        <f t="shared" si="67"/>
        <v/>
      </c>
      <c r="BC133" s="25" t="str">
        <f t="shared" si="68"/>
        <v/>
      </c>
      <c r="BD133" s="25" t="str">
        <f t="shared" si="102"/>
        <v/>
      </c>
      <c r="BE133" s="25" t="str">
        <f t="shared" si="103"/>
        <v/>
      </c>
      <c r="BF133" s="25" t="str">
        <f t="shared" si="104"/>
        <v/>
      </c>
      <c r="BG133" s="25" t="str">
        <f t="shared" si="105"/>
        <v/>
      </c>
      <c r="BH133" s="25" t="str">
        <f t="shared" si="69"/>
        <v/>
      </c>
      <c r="BI133" s="25" t="str">
        <f t="shared" si="70"/>
        <v/>
      </c>
      <c r="BJ133" s="25" t="str">
        <f t="shared" si="71"/>
        <v/>
      </c>
      <c r="BK133" s="25" t="str">
        <f t="shared" si="72"/>
        <v/>
      </c>
      <c r="BL133" s="25" t="str">
        <f t="shared" si="73"/>
        <v/>
      </c>
      <c r="BM133" s="25" t="str">
        <f t="shared" si="74"/>
        <v/>
      </c>
      <c r="BN133" s="25" t="str">
        <f t="shared" si="106"/>
        <v/>
      </c>
      <c r="BO133" s="25" t="str">
        <f t="shared" si="90"/>
        <v/>
      </c>
      <c r="BP133" s="4"/>
    </row>
    <row r="134" spans="2:68" hidden="1" x14ac:dyDescent="0.25">
      <c r="B134" s="25">
        <v>128</v>
      </c>
      <c r="C134" s="25">
        <f t="shared" si="80"/>
        <v>0</v>
      </c>
      <c r="D134" s="25">
        <v>128</v>
      </c>
      <c r="E134" s="51"/>
      <c r="F134" s="108">
        <f t="shared" si="91"/>
        <v>0</v>
      </c>
      <c r="G134" s="107" t="str">
        <f t="shared" si="96"/>
        <v/>
      </c>
      <c r="H134" s="25" t="str">
        <f t="shared" si="97"/>
        <v/>
      </c>
      <c r="I134" s="25" t="str">
        <f t="shared" si="98"/>
        <v/>
      </c>
      <c r="J134" s="110">
        <f t="shared" si="99"/>
        <v>0</v>
      </c>
      <c r="K134" s="109" t="str">
        <f>IFERROR(VLOOKUP(E134,'Road Races'!C:M,11,FALSE),"")</f>
        <v/>
      </c>
      <c r="L134" s="27" t="str">
        <f>IFERROR(VLOOKUP(E134,'Road Races'!Q:AA,11,FALSE),"")</f>
        <v/>
      </c>
      <c r="M134" s="27" t="str">
        <f>IFERROR(VLOOKUP(E134,SGP!AM:AU,6,FALSE),"")</f>
        <v/>
      </c>
      <c r="N134" s="26" t="str">
        <f>IFERROR(VLOOKUP(E134,'Road Races'!AE:AO,11,FALSE),"")</f>
        <v/>
      </c>
      <c r="O134" s="27" t="str">
        <f>IFERROR(VLOOKUP(E134,'Relays - track &amp; field'!C:F,11,FALSE),"")</f>
        <v/>
      </c>
      <c r="P134" s="26" t="str">
        <f>IFERROR(VLOOKUP(E134,'Relays - track &amp; field'!J:T,11,FALSE),"")</f>
        <v/>
      </c>
      <c r="Q134" s="26" t="str">
        <f>IFERROR(VLOOKUP(E134,'Road Races'!AS:BC,11,FALSE),"")</f>
        <v/>
      </c>
      <c r="R134" s="26" t="str">
        <f>IFERROR(VLOOKUP(E134,'Road Races'!BG:BQ,11,FALSE),"")</f>
        <v/>
      </c>
      <c r="S134" s="26" t="str">
        <f>IFERROR(VLOOKUP(E134,SGP!U:Z,6,FALSE),"")</f>
        <v/>
      </c>
      <c r="T134" s="26" t="str">
        <f>IFERROR(VLOOKUP(E134,'Relays - track &amp; field'!X:AB,4,FALSE),"")</f>
        <v/>
      </c>
      <c r="U134" s="26" t="str">
        <f>IFERROR(VLOOKUP(E134,'Road Races'!BU:CE,11,FALSE),"")</f>
        <v/>
      </c>
      <c r="V134" s="27" t="str">
        <f>IFERROR(VLOOKUP(E134,'Relays - track &amp; field'!AE:AO,11,FALSE),"")</f>
        <v/>
      </c>
      <c r="W134" s="26" t="str">
        <f>IFERROR(VLOOKUP(E134,SGP!C:H,6,FALSE),"")</f>
        <v/>
      </c>
      <c r="X134" s="26" t="str">
        <f>IFERROR(VLOOKUP(E134,'Road Races'!CI:CS,11,FALSE),"")</f>
        <v/>
      </c>
      <c r="Y134" s="26" t="str">
        <f>IFERROR(VLOOKUP(E134,'Relays - track &amp; field'!AS:BC,11,FALSE),"")</f>
        <v/>
      </c>
      <c r="Z134" s="27" t="str">
        <f>IFERROR(VLOOKUP(E134,'Road Races'!CW:DG,11,FALSE),"")</f>
        <v/>
      </c>
      <c r="AA134" s="27" t="str">
        <f>IFERROR(VLOOKUP(Table!E134,'Club Champs'!D:H,4,FALSE),"")</f>
        <v/>
      </c>
      <c r="AB134" s="26" t="str">
        <f>IFERROR(VLOOKUP(E134,'Relays - track &amp; field'!AS:BC,11,FALSE),"")</f>
        <v/>
      </c>
      <c r="AC134" s="26" t="str">
        <f>IFERROR(VLOOKUP(E134,SGP!BE:BJ,6,FALSE),"")</f>
        <v/>
      </c>
      <c r="AD134" s="26" t="str">
        <f>IFERROR(VLOOKUP(E134,'Road Races'!DK:DU,11,FALSE),"")</f>
        <v/>
      </c>
      <c r="AE134" s="26" t="str">
        <f>IFERROR(VLOOKUP(E134,Marathon!C:M,11,FALSE),"")</f>
        <v/>
      </c>
      <c r="AF134" s="26"/>
      <c r="AG134" s="26" t="str">
        <f>IFERROR(VLOOKUP(E134,#REF!,11,FALSE),"")</f>
        <v/>
      </c>
      <c r="AH134" s="26" t="str">
        <f>IFERROR(VLOOKUP(E134,'Road Races'!DK:DU,11,FALSE),"")</f>
        <v/>
      </c>
      <c r="AI134" s="26" t="str">
        <f>IFERROR(VLOOKUP(E134,SGP!BE:BJ,6,FALSE),"")</f>
        <v/>
      </c>
      <c r="AJ134" s="25"/>
      <c r="AK134" s="25" t="str">
        <f t="shared" si="54"/>
        <v/>
      </c>
      <c r="AL134" s="25" t="str">
        <f t="shared" si="55"/>
        <v/>
      </c>
      <c r="AM134" s="25" t="str">
        <f t="shared" si="56"/>
        <v/>
      </c>
      <c r="AN134" s="25" t="str">
        <f t="shared" si="57"/>
        <v/>
      </c>
      <c r="AO134" s="25" t="str">
        <f t="shared" si="86"/>
        <v/>
      </c>
      <c r="AP134" s="25" t="str">
        <f t="shared" si="87"/>
        <v/>
      </c>
      <c r="AQ134" s="25" t="str">
        <f t="shared" si="88"/>
        <v/>
      </c>
      <c r="AR134" s="25" t="str">
        <f t="shared" si="100"/>
        <v/>
      </c>
      <c r="AS134" s="25" t="str">
        <f t="shared" si="59"/>
        <v/>
      </c>
      <c r="AT134" s="25" t="str">
        <f t="shared" si="60"/>
        <v/>
      </c>
      <c r="AU134" s="25" t="str">
        <f t="shared" si="61"/>
        <v/>
      </c>
      <c r="AV134" s="25" t="str">
        <f t="shared" si="62"/>
        <v/>
      </c>
      <c r="AW134" s="25" t="str">
        <f t="shared" si="63"/>
        <v/>
      </c>
      <c r="AX134" s="25" t="str">
        <f t="shared" si="64"/>
        <v/>
      </c>
      <c r="AY134" s="25" t="str">
        <f t="shared" si="65"/>
        <v/>
      </c>
      <c r="AZ134" s="25" t="str">
        <f t="shared" si="101"/>
        <v/>
      </c>
      <c r="BA134" s="25" t="str">
        <f t="shared" si="89"/>
        <v/>
      </c>
      <c r="BB134" s="25" t="str">
        <f t="shared" si="67"/>
        <v/>
      </c>
      <c r="BC134" s="25" t="str">
        <f t="shared" si="68"/>
        <v/>
      </c>
      <c r="BD134" s="25" t="str">
        <f t="shared" si="102"/>
        <v/>
      </c>
      <c r="BE134" s="25" t="str">
        <f t="shared" si="103"/>
        <v/>
      </c>
      <c r="BF134" s="25" t="str">
        <f t="shared" si="104"/>
        <v/>
      </c>
      <c r="BG134" s="25" t="str">
        <f t="shared" si="105"/>
        <v/>
      </c>
      <c r="BH134" s="25" t="str">
        <f t="shared" si="69"/>
        <v/>
      </c>
      <c r="BI134" s="25" t="str">
        <f t="shared" si="70"/>
        <v/>
      </c>
      <c r="BJ134" s="25" t="str">
        <f t="shared" si="71"/>
        <v/>
      </c>
      <c r="BK134" s="25" t="str">
        <f t="shared" si="72"/>
        <v/>
      </c>
      <c r="BL134" s="25" t="str">
        <f t="shared" si="73"/>
        <v/>
      </c>
      <c r="BM134" s="25" t="str">
        <f t="shared" si="74"/>
        <v/>
      </c>
      <c r="BN134" s="25" t="str">
        <f t="shared" si="106"/>
        <v/>
      </c>
      <c r="BO134" s="25" t="str">
        <f t="shared" si="90"/>
        <v/>
      </c>
      <c r="BP134" s="4"/>
    </row>
    <row r="135" spans="2:68" hidden="1" x14ac:dyDescent="0.25">
      <c r="B135" s="25">
        <v>129</v>
      </c>
      <c r="C135" s="25">
        <f t="shared" ref="C135:C166" si="107">B135-D135</f>
        <v>0</v>
      </c>
      <c r="D135" s="25">
        <v>129</v>
      </c>
      <c r="E135" s="51"/>
      <c r="F135" s="108">
        <f t="shared" si="91"/>
        <v>0</v>
      </c>
      <c r="G135" s="107" t="str">
        <f t="shared" si="96"/>
        <v/>
      </c>
      <c r="H135" s="25" t="str">
        <f t="shared" si="97"/>
        <v/>
      </c>
      <c r="I135" s="25" t="str">
        <f t="shared" ref="I135:I170" si="108">BO135</f>
        <v/>
      </c>
      <c r="J135" s="110">
        <f t="shared" si="99"/>
        <v>0</v>
      </c>
      <c r="K135" s="109" t="str">
        <f>IFERROR(VLOOKUP(E135,'Road Races'!C:M,11,FALSE),"")</f>
        <v/>
      </c>
      <c r="L135" s="27" t="str">
        <f>IFERROR(VLOOKUP(E135,'Road Races'!Q:AA,11,FALSE),"")</f>
        <v/>
      </c>
      <c r="M135" s="27" t="str">
        <f>IFERROR(VLOOKUP(E135,SGP!AM:AU,6,FALSE),"")</f>
        <v/>
      </c>
      <c r="N135" s="26" t="str">
        <f>IFERROR(VLOOKUP(E135,'Road Races'!AE:AO,11,FALSE),"")</f>
        <v/>
      </c>
      <c r="O135" s="27" t="str">
        <f>IFERROR(VLOOKUP(E135,'Relays - track &amp; field'!C:F,11,FALSE),"")</f>
        <v/>
      </c>
      <c r="P135" s="26" t="str">
        <f>IFERROR(VLOOKUP(E135,'Relays - track &amp; field'!J:T,11,FALSE),"")</f>
        <v/>
      </c>
      <c r="Q135" s="26" t="str">
        <f>IFERROR(VLOOKUP(E135,'Road Races'!AS:BC,11,FALSE),"")</f>
        <v/>
      </c>
      <c r="R135" s="26" t="str">
        <f>IFERROR(VLOOKUP(E135,'Road Races'!BG:BQ,11,FALSE),"")</f>
        <v/>
      </c>
      <c r="S135" s="26" t="str">
        <f>IFERROR(VLOOKUP(E135,SGP!U:Z,6,FALSE),"")</f>
        <v/>
      </c>
      <c r="T135" s="26" t="str">
        <f>IFERROR(VLOOKUP(E135,'Relays - track &amp; field'!X:AB,4,FALSE),"")</f>
        <v/>
      </c>
      <c r="U135" s="26" t="str">
        <f>IFERROR(VLOOKUP(E135,'Road Races'!BU:CE,11,FALSE),"")</f>
        <v/>
      </c>
      <c r="V135" s="27" t="str">
        <f>IFERROR(VLOOKUP(E135,'Relays - track &amp; field'!AE:AO,11,FALSE),"")</f>
        <v/>
      </c>
      <c r="W135" s="26" t="str">
        <f>IFERROR(VLOOKUP(E135,SGP!C:H,6,FALSE),"")</f>
        <v/>
      </c>
      <c r="X135" s="26" t="str">
        <f>IFERROR(VLOOKUP(E135,'Road Races'!CI:CS,11,FALSE),"")</f>
        <v/>
      </c>
      <c r="Y135" s="26" t="str">
        <f>IFERROR(VLOOKUP(E135,'Relays - track &amp; field'!AS:BC,11,FALSE),"")</f>
        <v/>
      </c>
      <c r="Z135" s="27" t="str">
        <f>IFERROR(VLOOKUP(E135,'Road Races'!CW:DG,11,FALSE),"")</f>
        <v/>
      </c>
      <c r="AA135" s="27" t="str">
        <f>IFERROR(VLOOKUP(Table!E135,'Club Champs'!D:H,4,FALSE),"")</f>
        <v/>
      </c>
      <c r="AB135" s="26" t="str">
        <f>IFERROR(VLOOKUP(E135,'Relays - track &amp; field'!AS:BC,11,FALSE),"")</f>
        <v/>
      </c>
      <c r="AC135" s="26" t="str">
        <f>IFERROR(VLOOKUP(E135,SGP!BE:BJ,6,FALSE),"")</f>
        <v/>
      </c>
      <c r="AD135" s="26" t="str">
        <f>IFERROR(VLOOKUP(E135,'Road Races'!DK:DU,11,FALSE),"")</f>
        <v/>
      </c>
      <c r="AE135" s="26" t="str">
        <f>IFERROR(VLOOKUP(E135,Marathon!C:M,11,FALSE),"")</f>
        <v/>
      </c>
      <c r="AF135" s="26"/>
      <c r="AG135" s="26" t="str">
        <f>IFERROR(VLOOKUP(E135,#REF!,11,FALSE),"")</f>
        <v/>
      </c>
      <c r="AH135" s="26" t="str">
        <f>IFERROR(VLOOKUP(E135,'Road Races'!DK:DU,11,FALSE),"")</f>
        <v/>
      </c>
      <c r="AI135" s="26" t="str">
        <f>IFERROR(VLOOKUP(E135,SGP!BE:BJ,6,FALSE),"")</f>
        <v/>
      </c>
      <c r="AJ135" s="25"/>
      <c r="AK135" s="25" t="str">
        <f t="shared" si="54"/>
        <v/>
      </c>
      <c r="AL135" s="25" t="str">
        <f t="shared" si="55"/>
        <v/>
      </c>
      <c r="AM135" s="25" t="str">
        <f t="shared" si="56"/>
        <v/>
      </c>
      <c r="AN135" s="25" t="str">
        <f t="shared" si="57"/>
        <v/>
      </c>
      <c r="AO135" s="25" t="str">
        <f t="shared" ref="AO135:AO166" si="109">IF(COUNT(AK135:AN135)&gt;=1,(LARGE(AK135:AN135,1)),"")</f>
        <v/>
      </c>
      <c r="AP135" s="25" t="str">
        <f t="shared" ref="AP135:AP170" si="110">IF(COUNT(AK135:AN135)&gt;=2,(LARGE(AK135:AN135,2)),"")</f>
        <v/>
      </c>
      <c r="AQ135" s="25" t="str">
        <f t="shared" ref="AQ135:AQ170" si="111">IF(K135="","",K135)</f>
        <v/>
      </c>
      <c r="AR135" s="25" t="str">
        <f t="shared" ref="AR135:AR170" si="112">IF(N135="","",N135)</f>
        <v/>
      </c>
      <c r="AS135" s="25" t="str">
        <f t="shared" si="59"/>
        <v/>
      </c>
      <c r="AT135" s="25" t="str">
        <f t="shared" si="60"/>
        <v/>
      </c>
      <c r="AU135" s="25" t="str">
        <f t="shared" si="61"/>
        <v/>
      </c>
      <c r="AV135" s="25" t="str">
        <f t="shared" si="62"/>
        <v/>
      </c>
      <c r="AW135" s="25" t="str">
        <f t="shared" si="63"/>
        <v/>
      </c>
      <c r="AX135" s="25" t="str">
        <f t="shared" si="64"/>
        <v/>
      </c>
      <c r="AY135" s="25" t="str">
        <f t="shared" si="65"/>
        <v/>
      </c>
      <c r="AZ135" s="25" t="str">
        <f t="shared" ref="AZ135:AZ170" si="113">IF(AH135="","",AH135)</f>
        <v/>
      </c>
      <c r="BA135" s="25" t="str">
        <f t="shared" ref="BA135:BA166" si="114">IF(COUNT(AQ135:AZ135)&gt;=1,(LARGE(AQ135:AZ135,1)),"")</f>
        <v/>
      </c>
      <c r="BB135" s="25" t="str">
        <f t="shared" si="67"/>
        <v/>
      </c>
      <c r="BC135" s="25" t="str">
        <f t="shared" si="68"/>
        <v/>
      </c>
      <c r="BD135" s="25" t="str">
        <f t="shared" si="102"/>
        <v/>
      </c>
      <c r="BE135" s="25" t="str">
        <f t="shared" si="103"/>
        <v/>
      </c>
      <c r="BF135" s="25" t="str">
        <f t="shared" si="104"/>
        <v/>
      </c>
      <c r="BG135" s="25" t="str">
        <f t="shared" ref="BG135:BG166" si="115">IF(COUNT(BD135:BF135)&gt;=1,(LARGE(BD135:BF135,1)),"")</f>
        <v/>
      </c>
      <c r="BH135" s="25" t="str">
        <f t="shared" si="69"/>
        <v/>
      </c>
      <c r="BI135" s="25" t="str">
        <f t="shared" si="70"/>
        <v/>
      </c>
      <c r="BJ135" s="25" t="str">
        <f t="shared" si="71"/>
        <v/>
      </c>
      <c r="BK135" s="25" t="str">
        <f t="shared" si="72"/>
        <v/>
      </c>
      <c r="BL135" s="25" t="str">
        <f t="shared" si="73"/>
        <v/>
      </c>
      <c r="BM135" s="25" t="str">
        <f t="shared" si="74"/>
        <v/>
      </c>
      <c r="BN135" s="25" t="str">
        <f t="shared" si="106"/>
        <v/>
      </c>
      <c r="BO135" s="25" t="str">
        <f t="shared" ref="BO135:BO166" si="116">IF(COUNT(BH135:BN135)&gt;=1,(LARGE(BH135:BN135,1)),"")</f>
        <v/>
      </c>
      <c r="BP135" s="4"/>
    </row>
    <row r="136" spans="2:68" hidden="1" x14ac:dyDescent="0.25">
      <c r="B136" s="25">
        <v>130</v>
      </c>
      <c r="C136" s="25">
        <f t="shared" si="107"/>
        <v>0</v>
      </c>
      <c r="D136" s="25">
        <v>130</v>
      </c>
      <c r="E136" s="51"/>
      <c r="F136" s="108">
        <f t="shared" ref="F136:F170" si="117">SUM(G136:I136)+J136+IF(AA136="",0,AA136)</f>
        <v>0</v>
      </c>
      <c r="G136" s="107" t="str">
        <f t="shared" si="96"/>
        <v/>
      </c>
      <c r="H136" s="25" t="str">
        <f t="shared" ref="H136:H170" si="118">IF(BA136="","",(SUM(BA136:BC136)))</f>
        <v/>
      </c>
      <c r="I136" s="25" t="str">
        <f t="shared" si="108"/>
        <v/>
      </c>
      <c r="J136" s="110">
        <f t="shared" ref="J136:J170" si="119">COUNT(K136:AI136)*1</f>
        <v>0</v>
      </c>
      <c r="K136" s="109" t="str">
        <f>IFERROR(VLOOKUP(E136,'Road Races'!C:M,11,FALSE),"")</f>
        <v/>
      </c>
      <c r="L136" s="27" t="str">
        <f>IFERROR(VLOOKUP(E136,'Road Races'!Q:AA,11,FALSE),"")</f>
        <v/>
      </c>
      <c r="M136" s="27" t="str">
        <f>IFERROR(VLOOKUP(E136,SGP!AM:AU,6,FALSE),"")</f>
        <v/>
      </c>
      <c r="N136" s="26" t="str">
        <f>IFERROR(VLOOKUP(E136,'Road Races'!AE:AO,11,FALSE),"")</f>
        <v/>
      </c>
      <c r="O136" s="27" t="str">
        <f>IFERROR(VLOOKUP(E136,'Relays - track &amp; field'!C:F,11,FALSE),"")</f>
        <v/>
      </c>
      <c r="P136" s="26" t="str">
        <f>IFERROR(VLOOKUP(E136,'Relays - track &amp; field'!J:T,11,FALSE),"")</f>
        <v/>
      </c>
      <c r="Q136" s="26" t="str">
        <f>IFERROR(VLOOKUP(E136,'Road Races'!AS:BC,11,FALSE),"")</f>
        <v/>
      </c>
      <c r="R136" s="26" t="str">
        <f>IFERROR(VLOOKUP(E136,'Road Races'!BG:BQ,11,FALSE),"")</f>
        <v/>
      </c>
      <c r="S136" s="26" t="str">
        <f>IFERROR(VLOOKUP(E136,SGP!U:Z,6,FALSE),"")</f>
        <v/>
      </c>
      <c r="T136" s="26" t="str">
        <f>IFERROR(VLOOKUP(E136,'Relays - track &amp; field'!X:AB,4,FALSE),"")</f>
        <v/>
      </c>
      <c r="U136" s="26" t="str">
        <f>IFERROR(VLOOKUP(E136,'Road Races'!BU:CE,11,FALSE),"")</f>
        <v/>
      </c>
      <c r="V136" s="27" t="str">
        <f>IFERROR(VLOOKUP(E136,'Relays - track &amp; field'!AE:AO,11,FALSE),"")</f>
        <v/>
      </c>
      <c r="W136" s="26" t="str">
        <f>IFERROR(VLOOKUP(E136,SGP!C:H,6,FALSE),"")</f>
        <v/>
      </c>
      <c r="X136" s="26" t="str">
        <f>IFERROR(VLOOKUP(E136,'Road Races'!CI:CS,11,FALSE),"")</f>
        <v/>
      </c>
      <c r="Y136" s="26" t="str">
        <f>IFERROR(VLOOKUP(E136,'Relays - track &amp; field'!AS:BC,11,FALSE),"")</f>
        <v/>
      </c>
      <c r="Z136" s="27" t="str">
        <f>IFERROR(VLOOKUP(E136,'Road Races'!CW:DG,11,FALSE),"")</f>
        <v/>
      </c>
      <c r="AA136" s="27" t="str">
        <f>IFERROR(VLOOKUP(Table!E136,'Club Champs'!D:H,4,FALSE),"")</f>
        <v/>
      </c>
      <c r="AB136" s="26" t="str">
        <f>IFERROR(VLOOKUP(E136,'Relays - track &amp; field'!AS:BC,11,FALSE),"")</f>
        <v/>
      </c>
      <c r="AC136" s="26" t="str">
        <f>IFERROR(VLOOKUP(E136,SGP!BE:BJ,6,FALSE),"")</f>
        <v/>
      </c>
      <c r="AD136" s="26" t="str">
        <f>IFERROR(VLOOKUP(E136,'Road Races'!DK:DU,11,FALSE),"")</f>
        <v/>
      </c>
      <c r="AE136" s="26" t="str">
        <f>IFERROR(VLOOKUP(E136,Marathon!C:M,11,FALSE),"")</f>
        <v/>
      </c>
      <c r="AF136" s="26"/>
      <c r="AG136" s="26" t="str">
        <f>IFERROR(VLOOKUP(E136,#REF!,11,FALSE),"")</f>
        <v/>
      </c>
      <c r="AH136" s="26" t="str">
        <f>IFERROR(VLOOKUP(E136,'Road Races'!DK:DU,11,FALSE),"")</f>
        <v/>
      </c>
      <c r="AI136" s="26" t="str">
        <f>IFERROR(VLOOKUP(E136,SGP!BE:BJ,6,FALSE),"")</f>
        <v/>
      </c>
      <c r="AJ136" s="25"/>
      <c r="AK136" s="25" t="str">
        <f t="shared" ref="AK136:AK170" si="120">IF(M136="","",M136)</f>
        <v/>
      </c>
      <c r="AL136" s="25" t="str">
        <f t="shared" ref="AL136:AL170" si="121">IF(S136="","",S136)</f>
        <v/>
      </c>
      <c r="AM136" s="25" t="str">
        <f t="shared" ref="AM136:AM170" si="122">IF(W136="","",W136)</f>
        <v/>
      </c>
      <c r="AN136" s="25" t="str">
        <f t="shared" ref="AN136:AN170" si="123">IF(AC136="","",AC136)</f>
        <v/>
      </c>
      <c r="AO136" s="25" t="str">
        <f t="shared" si="109"/>
        <v/>
      </c>
      <c r="AP136" s="25" t="str">
        <f t="shared" si="110"/>
        <v/>
      </c>
      <c r="AQ136" s="25" t="str">
        <f t="shared" si="111"/>
        <v/>
      </c>
      <c r="AR136" s="25" t="str">
        <f t="shared" si="112"/>
        <v/>
      </c>
      <c r="AS136" s="25" t="str">
        <f t="shared" ref="AS136:AS170" si="124">IF(N136="","",N136)</f>
        <v/>
      </c>
      <c r="AT136" s="25" t="str">
        <f t="shared" ref="AT136:AT170" si="125">IF(Q136="","",Q136)</f>
        <v/>
      </c>
      <c r="AU136" s="25" t="str">
        <f t="shared" ref="AU136:AU170" si="126">IF(R136="","",R136)</f>
        <v/>
      </c>
      <c r="AV136" s="25" t="str">
        <f t="shared" ref="AV136:AV170" si="127">IF(U136="","",U136)</f>
        <v/>
      </c>
      <c r="AW136" s="25" t="str">
        <f t="shared" ref="AW136:AW170" si="128">IF(X136="","",X136)</f>
        <v/>
      </c>
      <c r="AX136" s="25" t="str">
        <f t="shared" ref="AX136:AX170" si="129">IF(Z136="","",Z136)</f>
        <v/>
      </c>
      <c r="AY136" s="25" t="str">
        <f t="shared" ref="AY136:AY170" si="130">IF(AD136="","",AD136)</f>
        <v/>
      </c>
      <c r="AZ136" s="25" t="str">
        <f t="shared" si="113"/>
        <v/>
      </c>
      <c r="BA136" s="25" t="str">
        <f t="shared" si="114"/>
        <v/>
      </c>
      <c r="BB136" s="25" t="str">
        <f t="shared" ref="BB136:BB170" si="131">IF(COUNT(AQ136:AZ136)&gt;=2,(LARGE(AQ136:AZ136,2)),"")</f>
        <v/>
      </c>
      <c r="BC136" s="25" t="str">
        <f t="shared" ref="BC136:BC170" si="132">IF(COUNT(AQ136:AZ136)&gt;=3,(LARGE(AQ136:AZ136,3)),"")</f>
        <v/>
      </c>
      <c r="BD136" s="25" t="str">
        <f t="shared" si="102"/>
        <v/>
      </c>
      <c r="BE136" s="25" t="str">
        <f t="shared" si="103"/>
        <v/>
      </c>
      <c r="BF136" s="25" t="str">
        <f t="shared" si="104"/>
        <v/>
      </c>
      <c r="BG136" s="25" t="str">
        <f t="shared" si="115"/>
        <v/>
      </c>
      <c r="BH136" s="25" t="str">
        <f t="shared" ref="BH136:BH170" si="133">IF(O136="","",O136)</f>
        <v/>
      </c>
      <c r="BI136" s="25" t="str">
        <f t="shared" ref="BI136:BI170" si="134">IF(P136="","",P136)</f>
        <v/>
      </c>
      <c r="BJ136" s="25" t="str">
        <f t="shared" ref="BJ136:BJ170" si="135">IF(T136="","",T136)</f>
        <v/>
      </c>
      <c r="BK136" s="25" t="str">
        <f t="shared" ref="BK136:BK170" si="136">IF(V136="","",V136)</f>
        <v/>
      </c>
      <c r="BL136" s="25" t="str">
        <f t="shared" ref="BL136:BL170" si="137">IF(Y136="","",Y136)</f>
        <v/>
      </c>
      <c r="BM136" s="25" t="str">
        <f t="shared" ref="BM136:BM170" si="138">IF(AB136="","",AB136)</f>
        <v/>
      </c>
      <c r="BN136" s="25" t="str">
        <f t="shared" si="106"/>
        <v/>
      </c>
      <c r="BO136" s="25" t="str">
        <f t="shared" si="116"/>
        <v/>
      </c>
      <c r="BP136" s="4"/>
    </row>
    <row r="137" spans="2:68" hidden="1" x14ac:dyDescent="0.25">
      <c r="B137" s="25">
        <v>131</v>
      </c>
      <c r="C137" s="25">
        <f t="shared" si="107"/>
        <v>0</v>
      </c>
      <c r="D137" s="25">
        <v>131</v>
      </c>
      <c r="E137" s="51"/>
      <c r="F137" s="108">
        <f t="shared" si="117"/>
        <v>0</v>
      </c>
      <c r="G137" s="107" t="str">
        <f t="shared" si="96"/>
        <v/>
      </c>
      <c r="H137" s="25" t="str">
        <f t="shared" si="118"/>
        <v/>
      </c>
      <c r="I137" s="25" t="str">
        <f t="shared" si="108"/>
        <v/>
      </c>
      <c r="J137" s="110">
        <f t="shared" si="119"/>
        <v>0</v>
      </c>
      <c r="K137" s="109" t="str">
        <f>IFERROR(VLOOKUP(E137,'Road Races'!C:M,11,FALSE),"")</f>
        <v/>
      </c>
      <c r="L137" s="27" t="str">
        <f>IFERROR(VLOOKUP(E137,'Road Races'!Q:AA,11,FALSE),"")</f>
        <v/>
      </c>
      <c r="M137" s="27" t="str">
        <f>IFERROR(VLOOKUP(E137,SGP!AM:AU,6,FALSE),"")</f>
        <v/>
      </c>
      <c r="N137" s="26" t="str">
        <f>IFERROR(VLOOKUP(E137,'Road Races'!AE:AO,11,FALSE),"")</f>
        <v/>
      </c>
      <c r="O137" s="27" t="str">
        <f>IFERROR(VLOOKUP(E137,'Relays - track &amp; field'!C:F,11,FALSE),"")</f>
        <v/>
      </c>
      <c r="P137" s="26" t="str">
        <f>IFERROR(VLOOKUP(E137,'Relays - track &amp; field'!J:T,11,FALSE),"")</f>
        <v/>
      </c>
      <c r="Q137" s="26" t="str">
        <f>IFERROR(VLOOKUP(E137,'Road Races'!AS:BC,11,FALSE),"")</f>
        <v/>
      </c>
      <c r="R137" s="26" t="str">
        <f>IFERROR(VLOOKUP(E137,'Road Races'!BG:BQ,11,FALSE),"")</f>
        <v/>
      </c>
      <c r="S137" s="26" t="str">
        <f>IFERROR(VLOOKUP(E137,SGP!U:Z,6,FALSE),"")</f>
        <v/>
      </c>
      <c r="T137" s="26" t="str">
        <f>IFERROR(VLOOKUP(E137,'Relays - track &amp; field'!X:AB,4,FALSE),"")</f>
        <v/>
      </c>
      <c r="U137" s="26" t="str">
        <f>IFERROR(VLOOKUP(E137,'Road Races'!BU:CE,11,FALSE),"")</f>
        <v/>
      </c>
      <c r="V137" s="27" t="str">
        <f>IFERROR(VLOOKUP(E137,'Relays - track &amp; field'!AE:AO,11,FALSE),"")</f>
        <v/>
      </c>
      <c r="W137" s="26" t="str">
        <f>IFERROR(VLOOKUP(E137,SGP!C:H,6,FALSE),"")</f>
        <v/>
      </c>
      <c r="X137" s="26" t="str">
        <f>IFERROR(VLOOKUP(E137,'Road Races'!CI:CS,11,FALSE),"")</f>
        <v/>
      </c>
      <c r="Y137" s="26" t="str">
        <f>IFERROR(VLOOKUP(E137,'Relays - track &amp; field'!AS:BC,11,FALSE),"")</f>
        <v/>
      </c>
      <c r="Z137" s="27" t="str">
        <f>IFERROR(VLOOKUP(E137,'Road Races'!CW:DG,11,FALSE),"")</f>
        <v/>
      </c>
      <c r="AA137" s="27" t="str">
        <f>IFERROR(VLOOKUP(Table!E137,'Club Champs'!D:H,4,FALSE),"")</f>
        <v/>
      </c>
      <c r="AB137" s="26" t="str">
        <f>IFERROR(VLOOKUP(E137,'Relays - track &amp; field'!AS:BC,11,FALSE),"")</f>
        <v/>
      </c>
      <c r="AC137" s="26" t="str">
        <f>IFERROR(VLOOKUP(E137,SGP!BE:BJ,6,FALSE),"")</f>
        <v/>
      </c>
      <c r="AD137" s="26" t="str">
        <f>IFERROR(VLOOKUP(E137,'Road Races'!DK:DU,11,FALSE),"")</f>
        <v/>
      </c>
      <c r="AE137" s="26" t="str">
        <f>IFERROR(VLOOKUP(E137,Marathon!C:M,11,FALSE),"")</f>
        <v/>
      </c>
      <c r="AF137" s="26"/>
      <c r="AG137" s="26" t="str">
        <f>IFERROR(VLOOKUP(E137,#REF!,11,FALSE),"")</f>
        <v/>
      </c>
      <c r="AH137" s="26" t="str">
        <f>IFERROR(VLOOKUP(E137,'Road Races'!DK:DU,11,FALSE),"")</f>
        <v/>
      </c>
      <c r="AI137" s="26" t="str">
        <f>IFERROR(VLOOKUP(E137,SGP!BE:BJ,6,FALSE),"")</f>
        <v/>
      </c>
      <c r="AJ137" s="25"/>
      <c r="AK137" s="25" t="str">
        <f t="shared" si="120"/>
        <v/>
      </c>
      <c r="AL137" s="25" t="str">
        <f t="shared" si="121"/>
        <v/>
      </c>
      <c r="AM137" s="25" t="str">
        <f t="shared" si="122"/>
        <v/>
      </c>
      <c r="AN137" s="25" t="str">
        <f t="shared" si="123"/>
        <v/>
      </c>
      <c r="AO137" s="25" t="str">
        <f t="shared" si="109"/>
        <v/>
      </c>
      <c r="AP137" s="25" t="str">
        <f t="shared" si="110"/>
        <v/>
      </c>
      <c r="AQ137" s="25" t="str">
        <f t="shared" si="111"/>
        <v/>
      </c>
      <c r="AR137" s="25" t="str">
        <f t="shared" si="112"/>
        <v/>
      </c>
      <c r="AS137" s="25" t="str">
        <f t="shared" si="124"/>
        <v/>
      </c>
      <c r="AT137" s="25" t="str">
        <f t="shared" si="125"/>
        <v/>
      </c>
      <c r="AU137" s="25" t="str">
        <f t="shared" si="126"/>
        <v/>
      </c>
      <c r="AV137" s="25" t="str">
        <f t="shared" si="127"/>
        <v/>
      </c>
      <c r="AW137" s="25" t="str">
        <f t="shared" si="128"/>
        <v/>
      </c>
      <c r="AX137" s="25" t="str">
        <f t="shared" si="129"/>
        <v/>
      </c>
      <c r="AY137" s="25" t="str">
        <f t="shared" si="130"/>
        <v/>
      </c>
      <c r="AZ137" s="25" t="str">
        <f t="shared" si="113"/>
        <v/>
      </c>
      <c r="BA137" s="25" t="str">
        <f t="shared" si="114"/>
        <v/>
      </c>
      <c r="BB137" s="25" t="str">
        <f t="shared" si="131"/>
        <v/>
      </c>
      <c r="BC137" s="25" t="str">
        <f t="shared" si="132"/>
        <v/>
      </c>
      <c r="BD137" s="25" t="str">
        <f t="shared" si="102"/>
        <v/>
      </c>
      <c r="BE137" s="25" t="str">
        <f t="shared" si="103"/>
        <v/>
      </c>
      <c r="BF137" s="25" t="str">
        <f t="shared" si="104"/>
        <v/>
      </c>
      <c r="BG137" s="25" t="str">
        <f t="shared" si="115"/>
        <v/>
      </c>
      <c r="BH137" s="25" t="str">
        <f t="shared" si="133"/>
        <v/>
      </c>
      <c r="BI137" s="25" t="str">
        <f t="shared" si="134"/>
        <v/>
      </c>
      <c r="BJ137" s="25" t="str">
        <f t="shared" si="135"/>
        <v/>
      </c>
      <c r="BK137" s="25" t="str">
        <f t="shared" si="136"/>
        <v/>
      </c>
      <c r="BL137" s="25" t="str">
        <f t="shared" si="137"/>
        <v/>
      </c>
      <c r="BM137" s="25" t="str">
        <f t="shared" si="138"/>
        <v/>
      </c>
      <c r="BN137" s="25" t="str">
        <f t="shared" si="106"/>
        <v/>
      </c>
      <c r="BO137" s="25" t="str">
        <f t="shared" si="116"/>
        <v/>
      </c>
      <c r="BP137" s="4"/>
    </row>
    <row r="138" spans="2:68" hidden="1" x14ac:dyDescent="0.25">
      <c r="B138" s="25">
        <v>132</v>
      </c>
      <c r="C138" s="25">
        <f t="shared" si="107"/>
        <v>0</v>
      </c>
      <c r="D138" s="25">
        <v>132</v>
      </c>
      <c r="E138" s="51"/>
      <c r="F138" s="108">
        <f t="shared" si="117"/>
        <v>0</v>
      </c>
      <c r="G138" s="107" t="str">
        <f t="shared" si="96"/>
        <v/>
      </c>
      <c r="H138" s="25" t="str">
        <f t="shared" si="118"/>
        <v/>
      </c>
      <c r="I138" s="25" t="str">
        <f t="shared" si="108"/>
        <v/>
      </c>
      <c r="J138" s="110">
        <f t="shared" si="119"/>
        <v>0</v>
      </c>
      <c r="K138" s="109" t="str">
        <f>IFERROR(VLOOKUP(E138,'Road Races'!C:M,11,FALSE),"")</f>
        <v/>
      </c>
      <c r="L138" s="27" t="str">
        <f>IFERROR(VLOOKUP(E138,'Road Races'!Q:AA,11,FALSE),"")</f>
        <v/>
      </c>
      <c r="M138" s="27" t="str">
        <f>IFERROR(VLOOKUP(E138,SGP!AM:AU,6,FALSE),"")</f>
        <v/>
      </c>
      <c r="N138" s="26" t="str">
        <f>IFERROR(VLOOKUP(E138,'Road Races'!AE:AO,11,FALSE),"")</f>
        <v/>
      </c>
      <c r="O138" s="27" t="str">
        <f>IFERROR(VLOOKUP(E138,'Relays - track &amp; field'!C:F,11,FALSE),"")</f>
        <v/>
      </c>
      <c r="P138" s="26" t="str">
        <f>IFERROR(VLOOKUP(E138,'Relays - track &amp; field'!J:T,11,FALSE),"")</f>
        <v/>
      </c>
      <c r="Q138" s="26" t="str">
        <f>IFERROR(VLOOKUP(E138,'Road Races'!AS:BC,11,FALSE),"")</f>
        <v/>
      </c>
      <c r="R138" s="26" t="str">
        <f>IFERROR(VLOOKUP(E138,'Road Races'!BG:BQ,11,FALSE),"")</f>
        <v/>
      </c>
      <c r="S138" s="26" t="str">
        <f>IFERROR(VLOOKUP(E138,SGP!U:Z,6,FALSE),"")</f>
        <v/>
      </c>
      <c r="T138" s="26" t="str">
        <f>IFERROR(VLOOKUP(E138,'Relays - track &amp; field'!X:AB,4,FALSE),"")</f>
        <v/>
      </c>
      <c r="U138" s="26" t="str">
        <f>IFERROR(VLOOKUP(E138,'Road Races'!BU:CE,11,FALSE),"")</f>
        <v/>
      </c>
      <c r="V138" s="27" t="str">
        <f>IFERROR(VLOOKUP(E138,'Relays - track &amp; field'!AE:AO,11,FALSE),"")</f>
        <v/>
      </c>
      <c r="W138" s="26" t="str">
        <f>IFERROR(VLOOKUP(E138,SGP!C:H,6,FALSE),"")</f>
        <v/>
      </c>
      <c r="X138" s="26" t="str">
        <f>IFERROR(VLOOKUP(E138,'Road Races'!CI:CS,11,FALSE),"")</f>
        <v/>
      </c>
      <c r="Y138" s="26" t="str">
        <f>IFERROR(VLOOKUP(E138,'Relays - track &amp; field'!AS:BC,11,FALSE),"")</f>
        <v/>
      </c>
      <c r="Z138" s="27" t="str">
        <f>IFERROR(VLOOKUP(E138,'Road Races'!CW:DG,11,FALSE),"")</f>
        <v/>
      </c>
      <c r="AA138" s="27" t="str">
        <f>IFERROR(VLOOKUP(Table!E138,'Club Champs'!D:H,4,FALSE),"")</f>
        <v/>
      </c>
      <c r="AB138" s="26" t="str">
        <f>IFERROR(VLOOKUP(E138,'Relays - track &amp; field'!AS:BC,11,FALSE),"")</f>
        <v/>
      </c>
      <c r="AC138" s="26" t="str">
        <f>IFERROR(VLOOKUP(E138,SGP!BE:BJ,6,FALSE),"")</f>
        <v/>
      </c>
      <c r="AD138" s="26" t="str">
        <f>IFERROR(VLOOKUP(E138,'Road Races'!DK:DU,11,FALSE),"")</f>
        <v/>
      </c>
      <c r="AE138" s="26" t="str">
        <f>IFERROR(VLOOKUP(E138,Marathon!C:M,11,FALSE),"")</f>
        <v/>
      </c>
      <c r="AF138" s="26"/>
      <c r="AG138" s="26" t="str">
        <f>IFERROR(VLOOKUP(E138,#REF!,11,FALSE),"")</f>
        <v/>
      </c>
      <c r="AH138" s="26" t="str">
        <f>IFERROR(VLOOKUP(E138,'Road Races'!DK:DU,11,FALSE),"")</f>
        <v/>
      </c>
      <c r="AI138" s="26" t="str">
        <f>IFERROR(VLOOKUP(E138,SGP!BE:BJ,6,FALSE),"")</f>
        <v/>
      </c>
      <c r="AJ138" s="25"/>
      <c r="AK138" s="25" t="str">
        <f t="shared" si="120"/>
        <v/>
      </c>
      <c r="AL138" s="25" t="str">
        <f t="shared" si="121"/>
        <v/>
      </c>
      <c r="AM138" s="25" t="str">
        <f t="shared" si="122"/>
        <v/>
      </c>
      <c r="AN138" s="25" t="str">
        <f t="shared" si="123"/>
        <v/>
      </c>
      <c r="AO138" s="25" t="str">
        <f t="shared" si="109"/>
        <v/>
      </c>
      <c r="AP138" s="25" t="str">
        <f t="shared" si="110"/>
        <v/>
      </c>
      <c r="AQ138" s="25" t="str">
        <f t="shared" si="111"/>
        <v/>
      </c>
      <c r="AR138" s="25" t="str">
        <f t="shared" si="112"/>
        <v/>
      </c>
      <c r="AS138" s="25" t="str">
        <f t="shared" si="124"/>
        <v/>
      </c>
      <c r="AT138" s="25" t="str">
        <f t="shared" si="125"/>
        <v/>
      </c>
      <c r="AU138" s="25" t="str">
        <f t="shared" si="126"/>
        <v/>
      </c>
      <c r="AV138" s="25" t="str">
        <f t="shared" si="127"/>
        <v/>
      </c>
      <c r="AW138" s="25" t="str">
        <f t="shared" si="128"/>
        <v/>
      </c>
      <c r="AX138" s="25" t="str">
        <f t="shared" si="129"/>
        <v/>
      </c>
      <c r="AY138" s="25" t="str">
        <f t="shared" si="130"/>
        <v/>
      </c>
      <c r="AZ138" s="25" t="str">
        <f t="shared" si="113"/>
        <v/>
      </c>
      <c r="BA138" s="25" t="str">
        <f t="shared" si="114"/>
        <v/>
      </c>
      <c r="BB138" s="25" t="str">
        <f t="shared" si="131"/>
        <v/>
      </c>
      <c r="BC138" s="25" t="str">
        <f t="shared" si="132"/>
        <v/>
      </c>
      <c r="BD138" s="25" t="str">
        <f t="shared" si="102"/>
        <v/>
      </c>
      <c r="BE138" s="25" t="str">
        <f t="shared" si="103"/>
        <v/>
      </c>
      <c r="BF138" s="25" t="str">
        <f t="shared" si="104"/>
        <v/>
      </c>
      <c r="BG138" s="25" t="str">
        <f t="shared" si="115"/>
        <v/>
      </c>
      <c r="BH138" s="25" t="str">
        <f t="shared" si="133"/>
        <v/>
      </c>
      <c r="BI138" s="25" t="str">
        <f t="shared" si="134"/>
        <v/>
      </c>
      <c r="BJ138" s="25" t="str">
        <f t="shared" si="135"/>
        <v/>
      </c>
      <c r="BK138" s="25" t="str">
        <f t="shared" si="136"/>
        <v/>
      </c>
      <c r="BL138" s="25" t="str">
        <f t="shared" si="137"/>
        <v/>
      </c>
      <c r="BM138" s="25" t="str">
        <f t="shared" si="138"/>
        <v/>
      </c>
      <c r="BN138" s="25" t="str">
        <f t="shared" si="106"/>
        <v/>
      </c>
      <c r="BO138" s="25" t="str">
        <f t="shared" si="116"/>
        <v/>
      </c>
      <c r="BP138" s="4"/>
    </row>
    <row r="139" spans="2:68" hidden="1" x14ac:dyDescent="0.25">
      <c r="B139" s="25">
        <v>133</v>
      </c>
      <c r="C139" s="25">
        <f t="shared" si="107"/>
        <v>0</v>
      </c>
      <c r="D139" s="25">
        <v>133</v>
      </c>
      <c r="E139" s="51"/>
      <c r="F139" s="108">
        <f t="shared" si="117"/>
        <v>0</v>
      </c>
      <c r="G139" s="107" t="str">
        <f t="shared" ref="G139:G170" si="139">IF(AO139="","",(SUM(AO139:AP139)))</f>
        <v/>
      </c>
      <c r="H139" s="25" t="str">
        <f t="shared" si="118"/>
        <v/>
      </c>
      <c r="I139" s="25" t="str">
        <f t="shared" si="108"/>
        <v/>
      </c>
      <c r="J139" s="110">
        <f t="shared" si="119"/>
        <v>0</v>
      </c>
      <c r="K139" s="109" t="str">
        <f>IFERROR(VLOOKUP(E139,'Road Races'!C:M,11,FALSE),"")</f>
        <v/>
      </c>
      <c r="L139" s="27" t="str">
        <f>IFERROR(VLOOKUP(E139,'Road Races'!Q:AA,11,FALSE),"")</f>
        <v/>
      </c>
      <c r="M139" s="27" t="str">
        <f>IFERROR(VLOOKUP(E139,SGP!AM:AU,6,FALSE),"")</f>
        <v/>
      </c>
      <c r="N139" s="26" t="str">
        <f>IFERROR(VLOOKUP(E139,'Road Races'!AE:AO,11,FALSE),"")</f>
        <v/>
      </c>
      <c r="O139" s="27" t="str">
        <f>IFERROR(VLOOKUP(E139,'Relays - track &amp; field'!C:F,11,FALSE),"")</f>
        <v/>
      </c>
      <c r="P139" s="26" t="str">
        <f>IFERROR(VLOOKUP(E139,'Relays - track &amp; field'!J:T,11,FALSE),"")</f>
        <v/>
      </c>
      <c r="Q139" s="26" t="str">
        <f>IFERROR(VLOOKUP(E139,'Road Races'!AS:BC,11,FALSE),"")</f>
        <v/>
      </c>
      <c r="R139" s="26" t="str">
        <f>IFERROR(VLOOKUP(E139,'Road Races'!BG:BQ,11,FALSE),"")</f>
        <v/>
      </c>
      <c r="S139" s="26" t="str">
        <f>IFERROR(VLOOKUP(E139,SGP!U:Z,6,FALSE),"")</f>
        <v/>
      </c>
      <c r="T139" s="26" t="str">
        <f>IFERROR(VLOOKUP(E139,'Relays - track &amp; field'!X:AB,4,FALSE),"")</f>
        <v/>
      </c>
      <c r="U139" s="26" t="str">
        <f>IFERROR(VLOOKUP(E139,'Road Races'!BU:CE,11,FALSE),"")</f>
        <v/>
      </c>
      <c r="V139" s="27" t="str">
        <f>IFERROR(VLOOKUP(E139,'Relays - track &amp; field'!AE:AO,11,FALSE),"")</f>
        <v/>
      </c>
      <c r="W139" s="26" t="str">
        <f>IFERROR(VLOOKUP(E139,SGP!C:H,6,FALSE),"")</f>
        <v/>
      </c>
      <c r="X139" s="26" t="str">
        <f>IFERROR(VLOOKUP(E139,'Road Races'!CI:CS,11,FALSE),"")</f>
        <v/>
      </c>
      <c r="Y139" s="26" t="str">
        <f>IFERROR(VLOOKUP(E139,'Relays - track &amp; field'!AS:BC,11,FALSE),"")</f>
        <v/>
      </c>
      <c r="Z139" s="27" t="str">
        <f>IFERROR(VLOOKUP(E139,'Road Races'!CW:DG,11,FALSE),"")</f>
        <v/>
      </c>
      <c r="AA139" s="27" t="str">
        <f>IFERROR(VLOOKUP(Table!E139,'Club Champs'!D:H,4,FALSE),"")</f>
        <v/>
      </c>
      <c r="AB139" s="26" t="str">
        <f>IFERROR(VLOOKUP(E139,'Relays - track &amp; field'!AS:BC,11,FALSE),"")</f>
        <v/>
      </c>
      <c r="AC139" s="26" t="str">
        <f>IFERROR(VLOOKUP(E139,SGP!BE:BJ,6,FALSE),"")</f>
        <v/>
      </c>
      <c r="AD139" s="26" t="str">
        <f>IFERROR(VLOOKUP(E139,'Road Races'!DK:DU,11,FALSE),"")</f>
        <v/>
      </c>
      <c r="AE139" s="26" t="str">
        <f>IFERROR(VLOOKUP(E139,Marathon!C:M,11,FALSE),"")</f>
        <v/>
      </c>
      <c r="AF139" s="26"/>
      <c r="AG139" s="26" t="str">
        <f>IFERROR(VLOOKUP(E139,#REF!,11,FALSE),"")</f>
        <v/>
      </c>
      <c r="AH139" s="26" t="str">
        <f>IFERROR(VLOOKUP(E139,'Road Races'!DK:DU,11,FALSE),"")</f>
        <v/>
      </c>
      <c r="AI139" s="26" t="str">
        <f>IFERROR(VLOOKUP(E139,SGP!BE:BJ,6,FALSE),"")</f>
        <v/>
      </c>
      <c r="AJ139" s="25"/>
      <c r="AK139" s="25" t="str">
        <f t="shared" si="120"/>
        <v/>
      </c>
      <c r="AL139" s="25" t="str">
        <f t="shared" si="121"/>
        <v/>
      </c>
      <c r="AM139" s="25" t="str">
        <f t="shared" si="122"/>
        <v/>
      </c>
      <c r="AN139" s="25" t="str">
        <f t="shared" si="123"/>
        <v/>
      </c>
      <c r="AO139" s="25" t="str">
        <f t="shared" si="109"/>
        <v/>
      </c>
      <c r="AP139" s="25" t="str">
        <f t="shared" si="110"/>
        <v/>
      </c>
      <c r="AQ139" s="25" t="str">
        <f t="shared" si="111"/>
        <v/>
      </c>
      <c r="AR139" s="25" t="str">
        <f t="shared" si="112"/>
        <v/>
      </c>
      <c r="AS139" s="25" t="str">
        <f t="shared" si="124"/>
        <v/>
      </c>
      <c r="AT139" s="25" t="str">
        <f t="shared" si="125"/>
        <v/>
      </c>
      <c r="AU139" s="25" t="str">
        <f t="shared" si="126"/>
        <v/>
      </c>
      <c r="AV139" s="25" t="str">
        <f t="shared" si="127"/>
        <v/>
      </c>
      <c r="AW139" s="25" t="str">
        <f t="shared" si="128"/>
        <v/>
      </c>
      <c r="AX139" s="25" t="str">
        <f t="shared" si="129"/>
        <v/>
      </c>
      <c r="AY139" s="25" t="str">
        <f t="shared" si="130"/>
        <v/>
      </c>
      <c r="AZ139" s="25" t="str">
        <f t="shared" si="113"/>
        <v/>
      </c>
      <c r="BA139" s="25" t="str">
        <f t="shared" si="114"/>
        <v/>
      </c>
      <c r="BB139" s="25" t="str">
        <f t="shared" si="131"/>
        <v/>
      </c>
      <c r="BC139" s="25" t="str">
        <f t="shared" si="132"/>
        <v/>
      </c>
      <c r="BD139" s="25" t="str">
        <f t="shared" si="102"/>
        <v/>
      </c>
      <c r="BE139" s="25" t="str">
        <f t="shared" si="103"/>
        <v/>
      </c>
      <c r="BF139" s="25" t="str">
        <f t="shared" si="104"/>
        <v/>
      </c>
      <c r="BG139" s="25" t="str">
        <f t="shared" si="115"/>
        <v/>
      </c>
      <c r="BH139" s="25" t="str">
        <f t="shared" si="133"/>
        <v/>
      </c>
      <c r="BI139" s="25" t="str">
        <f t="shared" si="134"/>
        <v/>
      </c>
      <c r="BJ139" s="25" t="str">
        <f t="shared" si="135"/>
        <v/>
      </c>
      <c r="BK139" s="25" t="str">
        <f t="shared" si="136"/>
        <v/>
      </c>
      <c r="BL139" s="25" t="str">
        <f t="shared" si="137"/>
        <v/>
      </c>
      <c r="BM139" s="25" t="str">
        <f t="shared" si="138"/>
        <v/>
      </c>
      <c r="BN139" s="25" t="str">
        <f t="shared" si="106"/>
        <v/>
      </c>
      <c r="BO139" s="25" t="str">
        <f t="shared" si="116"/>
        <v/>
      </c>
      <c r="BP139" s="4"/>
    </row>
    <row r="140" spans="2:68" hidden="1" x14ac:dyDescent="0.25">
      <c r="B140" s="25">
        <v>134</v>
      </c>
      <c r="C140" s="25">
        <f t="shared" si="107"/>
        <v>0</v>
      </c>
      <c r="D140" s="25">
        <v>134</v>
      </c>
      <c r="E140" s="51"/>
      <c r="F140" s="108">
        <f t="shared" si="117"/>
        <v>0</v>
      </c>
      <c r="G140" s="107" t="str">
        <f t="shared" si="139"/>
        <v/>
      </c>
      <c r="H140" s="25" t="str">
        <f t="shared" si="118"/>
        <v/>
      </c>
      <c r="I140" s="25" t="str">
        <f t="shared" si="108"/>
        <v/>
      </c>
      <c r="J140" s="110">
        <f t="shared" si="119"/>
        <v>0</v>
      </c>
      <c r="K140" s="109" t="str">
        <f>IFERROR(VLOOKUP(E140,'Road Races'!C:M,11,FALSE),"")</f>
        <v/>
      </c>
      <c r="L140" s="27" t="str">
        <f>IFERROR(VLOOKUP(E140,'Road Races'!Q:AA,11,FALSE),"")</f>
        <v/>
      </c>
      <c r="M140" s="27" t="str">
        <f>IFERROR(VLOOKUP(E140,SGP!AM:AU,6,FALSE),"")</f>
        <v/>
      </c>
      <c r="N140" s="26" t="str">
        <f>IFERROR(VLOOKUP(E140,'Road Races'!AE:AO,11,FALSE),"")</f>
        <v/>
      </c>
      <c r="O140" s="27" t="str">
        <f>IFERROR(VLOOKUP(E140,'Relays - track &amp; field'!C:F,11,FALSE),"")</f>
        <v/>
      </c>
      <c r="P140" s="26" t="str">
        <f>IFERROR(VLOOKUP(E140,'Relays - track &amp; field'!J:T,11,FALSE),"")</f>
        <v/>
      </c>
      <c r="Q140" s="26" t="str">
        <f>IFERROR(VLOOKUP(E140,'Road Races'!AS:BC,11,FALSE),"")</f>
        <v/>
      </c>
      <c r="R140" s="26" t="str">
        <f>IFERROR(VLOOKUP(E140,'Road Races'!BG:BQ,11,FALSE),"")</f>
        <v/>
      </c>
      <c r="S140" s="26" t="str">
        <f>IFERROR(VLOOKUP(E140,SGP!U:Z,6,FALSE),"")</f>
        <v/>
      </c>
      <c r="T140" s="26" t="str">
        <f>IFERROR(VLOOKUP(E140,'Relays - track &amp; field'!X:AB,4,FALSE),"")</f>
        <v/>
      </c>
      <c r="U140" s="26" t="str">
        <f>IFERROR(VLOOKUP(E140,'Road Races'!BU:CE,11,FALSE),"")</f>
        <v/>
      </c>
      <c r="V140" s="27" t="str">
        <f>IFERROR(VLOOKUP(E140,'Relays - track &amp; field'!AE:AO,11,FALSE),"")</f>
        <v/>
      </c>
      <c r="W140" s="26" t="str">
        <f>IFERROR(VLOOKUP(E140,SGP!C:H,6,FALSE),"")</f>
        <v/>
      </c>
      <c r="X140" s="26" t="str">
        <f>IFERROR(VLOOKUP(E140,'Road Races'!CI:CS,11,FALSE),"")</f>
        <v/>
      </c>
      <c r="Y140" s="26" t="str">
        <f>IFERROR(VLOOKUP(E140,'Relays - track &amp; field'!AS:BC,11,FALSE),"")</f>
        <v/>
      </c>
      <c r="Z140" s="27" t="str">
        <f>IFERROR(VLOOKUP(E140,'Road Races'!CW:DG,11,FALSE),"")</f>
        <v/>
      </c>
      <c r="AA140" s="27" t="str">
        <f>IFERROR(VLOOKUP(Table!E140,'Club Champs'!D:H,4,FALSE),"")</f>
        <v/>
      </c>
      <c r="AB140" s="26" t="str">
        <f>IFERROR(VLOOKUP(E140,'Relays - track &amp; field'!AS:BC,11,FALSE),"")</f>
        <v/>
      </c>
      <c r="AC140" s="26" t="str">
        <f>IFERROR(VLOOKUP(E140,SGP!BE:BJ,6,FALSE),"")</f>
        <v/>
      </c>
      <c r="AD140" s="26" t="str">
        <f>IFERROR(VLOOKUP(E140,'Road Races'!DK:DU,11,FALSE),"")</f>
        <v/>
      </c>
      <c r="AE140" s="26" t="str">
        <f>IFERROR(VLOOKUP(E140,Marathon!C:M,11,FALSE),"")</f>
        <v/>
      </c>
      <c r="AF140" s="26"/>
      <c r="AG140" s="26" t="str">
        <f>IFERROR(VLOOKUP(E140,#REF!,11,FALSE),"")</f>
        <v/>
      </c>
      <c r="AH140" s="26" t="str">
        <f>IFERROR(VLOOKUP(E140,'Road Races'!DK:DU,11,FALSE),"")</f>
        <v/>
      </c>
      <c r="AI140" s="26" t="str">
        <f>IFERROR(VLOOKUP(E140,SGP!BE:BJ,6,FALSE),"")</f>
        <v/>
      </c>
      <c r="AJ140" s="25"/>
      <c r="AK140" s="25" t="str">
        <f t="shared" si="120"/>
        <v/>
      </c>
      <c r="AL140" s="25" t="str">
        <f t="shared" si="121"/>
        <v/>
      </c>
      <c r="AM140" s="25" t="str">
        <f t="shared" si="122"/>
        <v/>
      </c>
      <c r="AN140" s="25" t="str">
        <f t="shared" si="123"/>
        <v/>
      </c>
      <c r="AO140" s="25" t="str">
        <f t="shared" si="109"/>
        <v/>
      </c>
      <c r="AP140" s="25" t="str">
        <f t="shared" si="110"/>
        <v/>
      </c>
      <c r="AQ140" s="25" t="str">
        <f t="shared" si="111"/>
        <v/>
      </c>
      <c r="AR140" s="25" t="str">
        <f t="shared" si="112"/>
        <v/>
      </c>
      <c r="AS140" s="25" t="str">
        <f t="shared" si="124"/>
        <v/>
      </c>
      <c r="AT140" s="25" t="str">
        <f t="shared" si="125"/>
        <v/>
      </c>
      <c r="AU140" s="25" t="str">
        <f t="shared" si="126"/>
        <v/>
      </c>
      <c r="AV140" s="25" t="str">
        <f t="shared" si="127"/>
        <v/>
      </c>
      <c r="AW140" s="25" t="str">
        <f t="shared" si="128"/>
        <v/>
      </c>
      <c r="AX140" s="25" t="str">
        <f t="shared" si="129"/>
        <v/>
      </c>
      <c r="AY140" s="25" t="str">
        <f t="shared" si="130"/>
        <v/>
      </c>
      <c r="AZ140" s="25" t="str">
        <f t="shared" si="113"/>
        <v/>
      </c>
      <c r="BA140" s="25" t="str">
        <f t="shared" si="114"/>
        <v/>
      </c>
      <c r="BB140" s="25" t="str">
        <f t="shared" si="131"/>
        <v/>
      </c>
      <c r="BC140" s="25" t="str">
        <f t="shared" si="132"/>
        <v/>
      </c>
      <c r="BD140" s="25" t="str">
        <f t="shared" si="102"/>
        <v/>
      </c>
      <c r="BE140" s="25" t="str">
        <f t="shared" si="103"/>
        <v/>
      </c>
      <c r="BF140" s="25" t="str">
        <f t="shared" si="104"/>
        <v/>
      </c>
      <c r="BG140" s="25" t="str">
        <f t="shared" si="115"/>
        <v/>
      </c>
      <c r="BH140" s="25" t="str">
        <f t="shared" si="133"/>
        <v/>
      </c>
      <c r="BI140" s="25" t="str">
        <f t="shared" si="134"/>
        <v/>
      </c>
      <c r="BJ140" s="25" t="str">
        <f t="shared" si="135"/>
        <v/>
      </c>
      <c r="BK140" s="25" t="str">
        <f t="shared" si="136"/>
        <v/>
      </c>
      <c r="BL140" s="25" t="str">
        <f t="shared" si="137"/>
        <v/>
      </c>
      <c r="BM140" s="25" t="str">
        <f t="shared" si="138"/>
        <v/>
      </c>
      <c r="BN140" s="25" t="str">
        <f t="shared" si="106"/>
        <v/>
      </c>
      <c r="BO140" s="25" t="str">
        <f t="shared" si="116"/>
        <v/>
      </c>
      <c r="BP140" s="4"/>
    </row>
    <row r="141" spans="2:68" hidden="1" x14ac:dyDescent="0.25">
      <c r="B141" s="25">
        <v>135</v>
      </c>
      <c r="C141" s="25">
        <f t="shared" si="107"/>
        <v>0</v>
      </c>
      <c r="D141" s="25">
        <v>135</v>
      </c>
      <c r="E141" s="51"/>
      <c r="F141" s="108">
        <f t="shared" si="117"/>
        <v>0</v>
      </c>
      <c r="G141" s="107" t="str">
        <f t="shared" si="139"/>
        <v/>
      </c>
      <c r="H141" s="25" t="str">
        <f t="shared" si="118"/>
        <v/>
      </c>
      <c r="I141" s="25" t="str">
        <f t="shared" si="108"/>
        <v/>
      </c>
      <c r="J141" s="110">
        <f t="shared" si="119"/>
        <v>0</v>
      </c>
      <c r="K141" s="109" t="str">
        <f>IFERROR(VLOOKUP(E141,'Road Races'!C:M,11,FALSE),"")</f>
        <v/>
      </c>
      <c r="L141" s="27" t="str">
        <f>IFERROR(VLOOKUP(E141,'Road Races'!Q:AA,11,FALSE),"")</f>
        <v/>
      </c>
      <c r="M141" s="27" t="str">
        <f>IFERROR(VLOOKUP(E141,SGP!AM:AU,6,FALSE),"")</f>
        <v/>
      </c>
      <c r="N141" s="26" t="str">
        <f>IFERROR(VLOOKUP(E141,'Road Races'!AE:AO,11,FALSE),"")</f>
        <v/>
      </c>
      <c r="O141" s="27" t="str">
        <f>IFERROR(VLOOKUP(E141,'Relays - track &amp; field'!C:F,11,FALSE),"")</f>
        <v/>
      </c>
      <c r="P141" s="26" t="str">
        <f>IFERROR(VLOOKUP(E141,'Relays - track &amp; field'!J:T,11,FALSE),"")</f>
        <v/>
      </c>
      <c r="Q141" s="26" t="str">
        <f>IFERROR(VLOOKUP(E141,'Road Races'!AS:BC,11,FALSE),"")</f>
        <v/>
      </c>
      <c r="R141" s="26" t="str">
        <f>IFERROR(VLOOKUP(E141,'Road Races'!BG:BQ,11,FALSE),"")</f>
        <v/>
      </c>
      <c r="S141" s="26" t="str">
        <f>IFERROR(VLOOKUP(E141,SGP!U:Z,6,FALSE),"")</f>
        <v/>
      </c>
      <c r="T141" s="26" t="str">
        <f>IFERROR(VLOOKUP(E141,'Relays - track &amp; field'!X:AB,4,FALSE),"")</f>
        <v/>
      </c>
      <c r="U141" s="26" t="str">
        <f>IFERROR(VLOOKUP(E141,'Road Races'!BU:CE,11,FALSE),"")</f>
        <v/>
      </c>
      <c r="V141" s="27" t="str">
        <f>IFERROR(VLOOKUP(E141,'Relays - track &amp; field'!AE:AO,11,FALSE),"")</f>
        <v/>
      </c>
      <c r="W141" s="26" t="str">
        <f>IFERROR(VLOOKUP(E141,SGP!C:H,6,FALSE),"")</f>
        <v/>
      </c>
      <c r="X141" s="26" t="str">
        <f>IFERROR(VLOOKUP(E141,'Road Races'!CI:CS,11,FALSE),"")</f>
        <v/>
      </c>
      <c r="Y141" s="26" t="str">
        <f>IFERROR(VLOOKUP(E141,'Relays - track &amp; field'!AS:BC,11,FALSE),"")</f>
        <v/>
      </c>
      <c r="Z141" s="27" t="str">
        <f>IFERROR(VLOOKUP(E141,'Road Races'!CW:DG,11,FALSE),"")</f>
        <v/>
      </c>
      <c r="AA141" s="27" t="str">
        <f>IFERROR(VLOOKUP(Table!E141,'Club Champs'!D:H,4,FALSE),"")</f>
        <v/>
      </c>
      <c r="AB141" s="26" t="str">
        <f>IFERROR(VLOOKUP(E141,'Relays - track &amp; field'!AS:BC,11,FALSE),"")</f>
        <v/>
      </c>
      <c r="AC141" s="26" t="str">
        <f>IFERROR(VLOOKUP(E141,SGP!BE:BJ,6,FALSE),"")</f>
        <v/>
      </c>
      <c r="AD141" s="26" t="str">
        <f>IFERROR(VLOOKUP(E141,'Road Races'!DK:DU,11,FALSE),"")</f>
        <v/>
      </c>
      <c r="AE141" s="26" t="str">
        <f>IFERROR(VLOOKUP(E141,Marathon!C:M,11,FALSE),"")</f>
        <v/>
      </c>
      <c r="AF141" s="26"/>
      <c r="AG141" s="26" t="str">
        <f>IFERROR(VLOOKUP(E141,#REF!,11,FALSE),"")</f>
        <v/>
      </c>
      <c r="AH141" s="26" t="str">
        <f>IFERROR(VLOOKUP(E141,'Road Races'!DK:DU,11,FALSE),"")</f>
        <v/>
      </c>
      <c r="AI141" s="26" t="str">
        <f>IFERROR(VLOOKUP(E141,SGP!BE:BJ,6,FALSE),"")</f>
        <v/>
      </c>
      <c r="AJ141" s="25"/>
      <c r="AK141" s="25" t="str">
        <f t="shared" si="120"/>
        <v/>
      </c>
      <c r="AL141" s="25" t="str">
        <f t="shared" si="121"/>
        <v/>
      </c>
      <c r="AM141" s="25" t="str">
        <f t="shared" si="122"/>
        <v/>
      </c>
      <c r="AN141" s="25" t="str">
        <f t="shared" si="123"/>
        <v/>
      </c>
      <c r="AO141" s="25" t="str">
        <f t="shared" si="109"/>
        <v/>
      </c>
      <c r="AP141" s="25" t="str">
        <f t="shared" si="110"/>
        <v/>
      </c>
      <c r="AQ141" s="25" t="str">
        <f t="shared" si="111"/>
        <v/>
      </c>
      <c r="AR141" s="25" t="str">
        <f t="shared" si="112"/>
        <v/>
      </c>
      <c r="AS141" s="25" t="str">
        <f t="shared" si="124"/>
        <v/>
      </c>
      <c r="AT141" s="25" t="str">
        <f t="shared" si="125"/>
        <v/>
      </c>
      <c r="AU141" s="25" t="str">
        <f t="shared" si="126"/>
        <v/>
      </c>
      <c r="AV141" s="25" t="str">
        <f t="shared" si="127"/>
        <v/>
      </c>
      <c r="AW141" s="25" t="str">
        <f t="shared" si="128"/>
        <v/>
      </c>
      <c r="AX141" s="25" t="str">
        <f t="shared" si="129"/>
        <v/>
      </c>
      <c r="AY141" s="25" t="str">
        <f t="shared" si="130"/>
        <v/>
      </c>
      <c r="AZ141" s="25" t="str">
        <f t="shared" si="113"/>
        <v/>
      </c>
      <c r="BA141" s="25" t="str">
        <f t="shared" si="114"/>
        <v/>
      </c>
      <c r="BB141" s="25" t="str">
        <f t="shared" si="131"/>
        <v/>
      </c>
      <c r="BC141" s="25" t="str">
        <f t="shared" si="132"/>
        <v/>
      </c>
      <c r="BD141" s="25" t="str">
        <f t="shared" si="102"/>
        <v/>
      </c>
      <c r="BE141" s="25" t="str">
        <f t="shared" si="103"/>
        <v/>
      </c>
      <c r="BF141" s="25" t="str">
        <f t="shared" si="104"/>
        <v/>
      </c>
      <c r="BG141" s="25" t="str">
        <f t="shared" si="115"/>
        <v/>
      </c>
      <c r="BH141" s="25" t="str">
        <f t="shared" si="133"/>
        <v/>
      </c>
      <c r="BI141" s="25" t="str">
        <f t="shared" si="134"/>
        <v/>
      </c>
      <c r="BJ141" s="25" t="str">
        <f t="shared" si="135"/>
        <v/>
      </c>
      <c r="BK141" s="25" t="str">
        <f t="shared" si="136"/>
        <v/>
      </c>
      <c r="BL141" s="25" t="str">
        <f t="shared" si="137"/>
        <v/>
      </c>
      <c r="BM141" s="25" t="str">
        <f t="shared" si="138"/>
        <v/>
      </c>
      <c r="BN141" s="25" t="str">
        <f t="shared" si="106"/>
        <v/>
      </c>
      <c r="BO141" s="25" t="str">
        <f t="shared" si="116"/>
        <v/>
      </c>
      <c r="BP141" s="4"/>
    </row>
    <row r="142" spans="2:68" hidden="1" x14ac:dyDescent="0.25">
      <c r="B142" s="25">
        <v>136</v>
      </c>
      <c r="C142" s="25">
        <f t="shared" si="107"/>
        <v>0</v>
      </c>
      <c r="D142" s="25">
        <v>136</v>
      </c>
      <c r="E142" s="51"/>
      <c r="F142" s="108">
        <f t="shared" si="117"/>
        <v>0</v>
      </c>
      <c r="G142" s="107" t="str">
        <f t="shared" si="139"/>
        <v/>
      </c>
      <c r="H142" s="25" t="str">
        <f t="shared" si="118"/>
        <v/>
      </c>
      <c r="I142" s="25" t="str">
        <f t="shared" si="108"/>
        <v/>
      </c>
      <c r="J142" s="110">
        <f t="shared" si="119"/>
        <v>0</v>
      </c>
      <c r="K142" s="109" t="str">
        <f>IFERROR(VLOOKUP(E142,'Road Races'!C:M,11,FALSE),"")</f>
        <v/>
      </c>
      <c r="L142" s="27" t="str">
        <f>IFERROR(VLOOKUP(E142,'Road Races'!Q:AA,11,FALSE),"")</f>
        <v/>
      </c>
      <c r="M142" s="27" t="str">
        <f>IFERROR(VLOOKUP(E142,SGP!AM:AU,6,FALSE),"")</f>
        <v/>
      </c>
      <c r="N142" s="26" t="str">
        <f>IFERROR(VLOOKUP(E142,'Road Races'!AE:AO,11,FALSE),"")</f>
        <v/>
      </c>
      <c r="O142" s="27" t="str">
        <f>IFERROR(VLOOKUP(E142,'Relays - track &amp; field'!C:F,11,FALSE),"")</f>
        <v/>
      </c>
      <c r="P142" s="26" t="str">
        <f>IFERROR(VLOOKUP(E142,'Relays - track &amp; field'!J:T,11,FALSE),"")</f>
        <v/>
      </c>
      <c r="Q142" s="26" t="str">
        <f>IFERROR(VLOOKUP(E142,'Road Races'!AS:BC,11,FALSE),"")</f>
        <v/>
      </c>
      <c r="R142" s="26" t="str">
        <f>IFERROR(VLOOKUP(E142,'Road Races'!BG:BQ,11,FALSE),"")</f>
        <v/>
      </c>
      <c r="S142" s="26" t="str">
        <f>IFERROR(VLOOKUP(E142,SGP!U:Z,6,FALSE),"")</f>
        <v/>
      </c>
      <c r="T142" s="26" t="str">
        <f>IFERROR(VLOOKUP(E142,'Relays - track &amp; field'!X:AB,4,FALSE),"")</f>
        <v/>
      </c>
      <c r="U142" s="26" t="str">
        <f>IFERROR(VLOOKUP(E142,'Road Races'!BU:CE,11,FALSE),"")</f>
        <v/>
      </c>
      <c r="V142" s="27" t="str">
        <f>IFERROR(VLOOKUP(E142,'Relays - track &amp; field'!AE:AO,11,FALSE),"")</f>
        <v/>
      </c>
      <c r="W142" s="26" t="str">
        <f>IFERROR(VLOOKUP(E142,SGP!C:H,6,FALSE),"")</f>
        <v/>
      </c>
      <c r="X142" s="26" t="str">
        <f>IFERROR(VLOOKUP(E142,'Road Races'!CI:CS,11,FALSE),"")</f>
        <v/>
      </c>
      <c r="Y142" s="26" t="str">
        <f>IFERROR(VLOOKUP(E142,'Relays - track &amp; field'!AS:BC,11,FALSE),"")</f>
        <v/>
      </c>
      <c r="Z142" s="27" t="str">
        <f>IFERROR(VLOOKUP(E142,'Road Races'!CW:DG,11,FALSE),"")</f>
        <v/>
      </c>
      <c r="AA142" s="27" t="str">
        <f>IFERROR(VLOOKUP(Table!E142,'Club Champs'!D:H,4,FALSE),"")</f>
        <v/>
      </c>
      <c r="AB142" s="26" t="str">
        <f>IFERROR(VLOOKUP(E142,'Relays - track &amp; field'!AS:BC,11,FALSE),"")</f>
        <v/>
      </c>
      <c r="AC142" s="26" t="str">
        <f>IFERROR(VLOOKUP(E142,SGP!BE:BJ,6,FALSE),"")</f>
        <v/>
      </c>
      <c r="AD142" s="26" t="str">
        <f>IFERROR(VLOOKUP(E142,'Road Races'!DK:DU,11,FALSE),"")</f>
        <v/>
      </c>
      <c r="AE142" s="26" t="str">
        <f>IFERROR(VLOOKUP(E142,Marathon!C:M,11,FALSE),"")</f>
        <v/>
      </c>
      <c r="AF142" s="26"/>
      <c r="AG142" s="26" t="str">
        <f>IFERROR(VLOOKUP(E142,#REF!,11,FALSE),"")</f>
        <v/>
      </c>
      <c r="AH142" s="26" t="str">
        <f>IFERROR(VLOOKUP(E142,'Road Races'!DK:DU,11,FALSE),"")</f>
        <v/>
      </c>
      <c r="AI142" s="26" t="str">
        <f>IFERROR(VLOOKUP(E142,SGP!BE:BJ,6,FALSE),"")</f>
        <v/>
      </c>
      <c r="AJ142" s="25"/>
      <c r="AK142" s="25" t="str">
        <f t="shared" si="120"/>
        <v/>
      </c>
      <c r="AL142" s="25" t="str">
        <f t="shared" si="121"/>
        <v/>
      </c>
      <c r="AM142" s="25" t="str">
        <f t="shared" si="122"/>
        <v/>
      </c>
      <c r="AN142" s="25" t="str">
        <f t="shared" si="123"/>
        <v/>
      </c>
      <c r="AO142" s="25" t="str">
        <f t="shared" si="109"/>
        <v/>
      </c>
      <c r="AP142" s="25" t="str">
        <f t="shared" si="110"/>
        <v/>
      </c>
      <c r="AQ142" s="25" t="str">
        <f t="shared" si="111"/>
        <v/>
      </c>
      <c r="AR142" s="25" t="str">
        <f t="shared" si="112"/>
        <v/>
      </c>
      <c r="AS142" s="25" t="str">
        <f t="shared" si="124"/>
        <v/>
      </c>
      <c r="AT142" s="25" t="str">
        <f t="shared" si="125"/>
        <v/>
      </c>
      <c r="AU142" s="25" t="str">
        <f t="shared" si="126"/>
        <v/>
      </c>
      <c r="AV142" s="25" t="str">
        <f t="shared" si="127"/>
        <v/>
      </c>
      <c r="AW142" s="25" t="str">
        <f t="shared" si="128"/>
        <v/>
      </c>
      <c r="AX142" s="25" t="str">
        <f t="shared" si="129"/>
        <v/>
      </c>
      <c r="AY142" s="25" t="str">
        <f t="shared" si="130"/>
        <v/>
      </c>
      <c r="AZ142" s="25" t="str">
        <f t="shared" si="113"/>
        <v/>
      </c>
      <c r="BA142" s="25" t="str">
        <f t="shared" si="114"/>
        <v/>
      </c>
      <c r="BB142" s="25" t="str">
        <f t="shared" si="131"/>
        <v/>
      </c>
      <c r="BC142" s="25" t="str">
        <f t="shared" si="132"/>
        <v/>
      </c>
      <c r="BD142" s="25" t="str">
        <f t="shared" si="102"/>
        <v/>
      </c>
      <c r="BE142" s="25" t="str">
        <f t="shared" si="103"/>
        <v/>
      </c>
      <c r="BF142" s="25" t="str">
        <f t="shared" si="104"/>
        <v/>
      </c>
      <c r="BG142" s="25" t="str">
        <f t="shared" si="115"/>
        <v/>
      </c>
      <c r="BH142" s="25" t="str">
        <f t="shared" si="133"/>
        <v/>
      </c>
      <c r="BI142" s="25" t="str">
        <f t="shared" si="134"/>
        <v/>
      </c>
      <c r="BJ142" s="25" t="str">
        <f t="shared" si="135"/>
        <v/>
      </c>
      <c r="BK142" s="25" t="str">
        <f t="shared" si="136"/>
        <v/>
      </c>
      <c r="BL142" s="25" t="str">
        <f t="shared" si="137"/>
        <v/>
      </c>
      <c r="BM142" s="25" t="str">
        <f t="shared" si="138"/>
        <v/>
      </c>
      <c r="BN142" s="25" t="str">
        <f t="shared" si="106"/>
        <v/>
      </c>
      <c r="BO142" s="25" t="str">
        <f t="shared" si="116"/>
        <v/>
      </c>
      <c r="BP142" s="4"/>
    </row>
    <row r="143" spans="2:68" hidden="1" x14ac:dyDescent="0.25">
      <c r="B143" s="25">
        <v>137</v>
      </c>
      <c r="C143" s="25">
        <f t="shared" si="107"/>
        <v>0</v>
      </c>
      <c r="D143" s="25">
        <v>137</v>
      </c>
      <c r="E143" s="51"/>
      <c r="F143" s="108">
        <f t="shared" si="117"/>
        <v>0</v>
      </c>
      <c r="G143" s="107" t="str">
        <f t="shared" si="139"/>
        <v/>
      </c>
      <c r="H143" s="25" t="str">
        <f t="shared" si="118"/>
        <v/>
      </c>
      <c r="I143" s="25" t="str">
        <f t="shared" si="108"/>
        <v/>
      </c>
      <c r="J143" s="110">
        <f t="shared" si="119"/>
        <v>0</v>
      </c>
      <c r="K143" s="109" t="str">
        <f>IFERROR(VLOOKUP(E143,'Road Races'!C:M,11,FALSE),"")</f>
        <v/>
      </c>
      <c r="L143" s="27" t="str">
        <f>IFERROR(VLOOKUP(E143,'Road Races'!Q:AA,11,FALSE),"")</f>
        <v/>
      </c>
      <c r="M143" s="27" t="str">
        <f>IFERROR(VLOOKUP(E143,SGP!AM:AU,6,FALSE),"")</f>
        <v/>
      </c>
      <c r="N143" s="26" t="str">
        <f>IFERROR(VLOOKUP(E143,'Road Races'!AE:AO,11,FALSE),"")</f>
        <v/>
      </c>
      <c r="O143" s="27" t="str">
        <f>IFERROR(VLOOKUP(E143,'Relays - track &amp; field'!C:F,11,FALSE),"")</f>
        <v/>
      </c>
      <c r="P143" s="26" t="str">
        <f>IFERROR(VLOOKUP(E143,'Relays - track &amp; field'!J:T,11,FALSE),"")</f>
        <v/>
      </c>
      <c r="Q143" s="26" t="str">
        <f>IFERROR(VLOOKUP(E143,'Road Races'!AS:BC,11,FALSE),"")</f>
        <v/>
      </c>
      <c r="R143" s="26" t="str">
        <f>IFERROR(VLOOKUP(E143,'Road Races'!BG:BQ,11,FALSE),"")</f>
        <v/>
      </c>
      <c r="S143" s="26" t="str">
        <f>IFERROR(VLOOKUP(E143,SGP!U:Z,6,FALSE),"")</f>
        <v/>
      </c>
      <c r="T143" s="26" t="str">
        <f>IFERROR(VLOOKUP(E143,'Relays - track &amp; field'!X:AB,4,FALSE),"")</f>
        <v/>
      </c>
      <c r="U143" s="26" t="str">
        <f>IFERROR(VLOOKUP(E143,'Road Races'!BU:CE,11,FALSE),"")</f>
        <v/>
      </c>
      <c r="V143" s="27" t="str">
        <f>IFERROR(VLOOKUP(E143,'Relays - track &amp; field'!AE:AO,11,FALSE),"")</f>
        <v/>
      </c>
      <c r="W143" s="26" t="str">
        <f>IFERROR(VLOOKUP(E143,SGP!C:H,6,FALSE),"")</f>
        <v/>
      </c>
      <c r="X143" s="26" t="str">
        <f>IFERROR(VLOOKUP(E143,'Road Races'!CI:CS,11,FALSE),"")</f>
        <v/>
      </c>
      <c r="Y143" s="26" t="str">
        <f>IFERROR(VLOOKUP(E143,'Relays - track &amp; field'!AS:BC,11,FALSE),"")</f>
        <v/>
      </c>
      <c r="Z143" s="27" t="str">
        <f>IFERROR(VLOOKUP(E143,'Road Races'!CW:DG,11,FALSE),"")</f>
        <v/>
      </c>
      <c r="AA143" s="27" t="str">
        <f>IFERROR(VLOOKUP(Table!E143,'Club Champs'!D:H,4,FALSE),"")</f>
        <v/>
      </c>
      <c r="AB143" s="26" t="str">
        <f>IFERROR(VLOOKUP(E143,'Relays - track &amp; field'!AS:BC,11,FALSE),"")</f>
        <v/>
      </c>
      <c r="AC143" s="26" t="str">
        <f>IFERROR(VLOOKUP(E143,SGP!BE:BJ,6,FALSE),"")</f>
        <v/>
      </c>
      <c r="AD143" s="26" t="str">
        <f>IFERROR(VLOOKUP(E143,'Road Races'!DK:DU,11,FALSE),"")</f>
        <v/>
      </c>
      <c r="AE143" s="26" t="str">
        <f>IFERROR(VLOOKUP(E143,Marathon!C:M,11,FALSE),"")</f>
        <v/>
      </c>
      <c r="AF143" s="26"/>
      <c r="AG143" s="26" t="str">
        <f>IFERROR(VLOOKUP(E143,#REF!,11,FALSE),"")</f>
        <v/>
      </c>
      <c r="AH143" s="26" t="str">
        <f>IFERROR(VLOOKUP(E143,'Road Races'!DK:DU,11,FALSE),"")</f>
        <v/>
      </c>
      <c r="AI143" s="26" t="str">
        <f>IFERROR(VLOOKUP(E143,SGP!BE:BJ,6,FALSE),"")</f>
        <v/>
      </c>
      <c r="AJ143" s="25"/>
      <c r="AK143" s="25" t="str">
        <f t="shared" si="120"/>
        <v/>
      </c>
      <c r="AL143" s="25" t="str">
        <f t="shared" si="121"/>
        <v/>
      </c>
      <c r="AM143" s="25" t="str">
        <f t="shared" si="122"/>
        <v/>
      </c>
      <c r="AN143" s="25" t="str">
        <f t="shared" si="123"/>
        <v/>
      </c>
      <c r="AO143" s="25" t="str">
        <f t="shared" si="109"/>
        <v/>
      </c>
      <c r="AP143" s="25" t="str">
        <f t="shared" si="110"/>
        <v/>
      </c>
      <c r="AQ143" s="25" t="str">
        <f t="shared" si="111"/>
        <v/>
      </c>
      <c r="AR143" s="25" t="str">
        <f t="shared" si="112"/>
        <v/>
      </c>
      <c r="AS143" s="25" t="str">
        <f t="shared" si="124"/>
        <v/>
      </c>
      <c r="AT143" s="25" t="str">
        <f t="shared" si="125"/>
        <v/>
      </c>
      <c r="AU143" s="25" t="str">
        <f t="shared" si="126"/>
        <v/>
      </c>
      <c r="AV143" s="25" t="str">
        <f t="shared" si="127"/>
        <v/>
      </c>
      <c r="AW143" s="25" t="str">
        <f t="shared" si="128"/>
        <v/>
      </c>
      <c r="AX143" s="25" t="str">
        <f t="shared" si="129"/>
        <v/>
      </c>
      <c r="AY143" s="25" t="str">
        <f t="shared" si="130"/>
        <v/>
      </c>
      <c r="AZ143" s="25" t="str">
        <f t="shared" si="113"/>
        <v/>
      </c>
      <c r="BA143" s="25" t="str">
        <f t="shared" si="114"/>
        <v/>
      </c>
      <c r="BB143" s="25" t="str">
        <f t="shared" si="131"/>
        <v/>
      </c>
      <c r="BC143" s="25" t="str">
        <f t="shared" si="132"/>
        <v/>
      </c>
      <c r="BD143" s="25" t="str">
        <f t="shared" si="102"/>
        <v/>
      </c>
      <c r="BE143" s="25" t="str">
        <f t="shared" si="103"/>
        <v/>
      </c>
      <c r="BF143" s="25" t="str">
        <f t="shared" si="104"/>
        <v/>
      </c>
      <c r="BG143" s="25" t="str">
        <f t="shared" si="115"/>
        <v/>
      </c>
      <c r="BH143" s="25" t="str">
        <f t="shared" si="133"/>
        <v/>
      </c>
      <c r="BI143" s="25" t="str">
        <f t="shared" si="134"/>
        <v/>
      </c>
      <c r="BJ143" s="25" t="str">
        <f t="shared" si="135"/>
        <v/>
      </c>
      <c r="BK143" s="25" t="str">
        <f t="shared" si="136"/>
        <v/>
      </c>
      <c r="BL143" s="25" t="str">
        <f t="shared" si="137"/>
        <v/>
      </c>
      <c r="BM143" s="25" t="str">
        <f t="shared" si="138"/>
        <v/>
      </c>
      <c r="BN143" s="25" t="str">
        <f t="shared" si="106"/>
        <v/>
      </c>
      <c r="BO143" s="25" t="str">
        <f t="shared" si="116"/>
        <v/>
      </c>
      <c r="BP143" s="4"/>
    </row>
    <row r="144" spans="2:68" hidden="1" x14ac:dyDescent="0.25">
      <c r="B144" s="25">
        <v>138</v>
      </c>
      <c r="C144" s="25">
        <f t="shared" si="107"/>
        <v>0</v>
      </c>
      <c r="D144" s="25">
        <v>138</v>
      </c>
      <c r="E144" s="51"/>
      <c r="F144" s="108">
        <f t="shared" si="117"/>
        <v>0</v>
      </c>
      <c r="G144" s="107" t="str">
        <f t="shared" si="139"/>
        <v/>
      </c>
      <c r="H144" s="25" t="str">
        <f t="shared" si="118"/>
        <v/>
      </c>
      <c r="I144" s="25" t="str">
        <f t="shared" si="108"/>
        <v/>
      </c>
      <c r="J144" s="110">
        <f t="shared" si="119"/>
        <v>0</v>
      </c>
      <c r="K144" s="109" t="str">
        <f>IFERROR(VLOOKUP(E144,'Road Races'!C:M,11,FALSE),"")</f>
        <v/>
      </c>
      <c r="L144" s="27" t="str">
        <f>IFERROR(VLOOKUP(E144,'Road Races'!Q:AA,11,FALSE),"")</f>
        <v/>
      </c>
      <c r="M144" s="27" t="str">
        <f>IFERROR(VLOOKUP(E144,SGP!AM:AU,6,FALSE),"")</f>
        <v/>
      </c>
      <c r="N144" s="26" t="str">
        <f>IFERROR(VLOOKUP(E144,'Road Races'!AE:AO,11,FALSE),"")</f>
        <v/>
      </c>
      <c r="O144" s="27" t="str">
        <f>IFERROR(VLOOKUP(E144,'Relays - track &amp; field'!C:F,11,FALSE),"")</f>
        <v/>
      </c>
      <c r="P144" s="26" t="str">
        <f>IFERROR(VLOOKUP(E144,'Relays - track &amp; field'!J:T,11,FALSE),"")</f>
        <v/>
      </c>
      <c r="Q144" s="26" t="str">
        <f>IFERROR(VLOOKUP(E144,'Road Races'!AS:BC,11,FALSE),"")</f>
        <v/>
      </c>
      <c r="R144" s="26" t="str">
        <f>IFERROR(VLOOKUP(E144,'Road Races'!BG:BQ,11,FALSE),"")</f>
        <v/>
      </c>
      <c r="S144" s="26" t="str">
        <f>IFERROR(VLOOKUP(E144,SGP!U:Z,6,FALSE),"")</f>
        <v/>
      </c>
      <c r="T144" s="26" t="str">
        <f>IFERROR(VLOOKUP(E144,'Relays - track &amp; field'!X:AB,4,FALSE),"")</f>
        <v/>
      </c>
      <c r="U144" s="26" t="str">
        <f>IFERROR(VLOOKUP(E144,'Road Races'!BU:CE,11,FALSE),"")</f>
        <v/>
      </c>
      <c r="V144" s="27" t="str">
        <f>IFERROR(VLOOKUP(E144,'Relays - track &amp; field'!AE:AO,11,FALSE),"")</f>
        <v/>
      </c>
      <c r="W144" s="26" t="str">
        <f>IFERROR(VLOOKUP(E144,SGP!C:H,6,FALSE),"")</f>
        <v/>
      </c>
      <c r="X144" s="26" t="str">
        <f>IFERROR(VLOOKUP(E144,'Road Races'!CI:CS,11,FALSE),"")</f>
        <v/>
      </c>
      <c r="Y144" s="26" t="str">
        <f>IFERROR(VLOOKUP(E144,'Relays - track &amp; field'!AS:BC,11,FALSE),"")</f>
        <v/>
      </c>
      <c r="Z144" s="27" t="str">
        <f>IFERROR(VLOOKUP(E144,'Road Races'!CW:DG,11,FALSE),"")</f>
        <v/>
      </c>
      <c r="AA144" s="27" t="str">
        <f>IFERROR(VLOOKUP(Table!E144,'Club Champs'!D:H,4,FALSE),"")</f>
        <v/>
      </c>
      <c r="AB144" s="26" t="str">
        <f>IFERROR(VLOOKUP(E144,'Relays - track &amp; field'!AS:BC,11,FALSE),"")</f>
        <v/>
      </c>
      <c r="AC144" s="26" t="str">
        <f>IFERROR(VLOOKUP(E144,SGP!BE:BJ,6,FALSE),"")</f>
        <v/>
      </c>
      <c r="AD144" s="26" t="str">
        <f>IFERROR(VLOOKUP(E144,'Road Races'!DK:DU,11,FALSE),"")</f>
        <v/>
      </c>
      <c r="AE144" s="26" t="str">
        <f>IFERROR(VLOOKUP(E144,Marathon!C:M,11,FALSE),"")</f>
        <v/>
      </c>
      <c r="AF144" s="26"/>
      <c r="AG144" s="26" t="str">
        <f>IFERROR(VLOOKUP(E144,#REF!,11,FALSE),"")</f>
        <v/>
      </c>
      <c r="AH144" s="26" t="str">
        <f>IFERROR(VLOOKUP(E144,'Road Races'!DK:DU,11,FALSE),"")</f>
        <v/>
      </c>
      <c r="AI144" s="26" t="str">
        <f>IFERROR(VLOOKUP(E144,SGP!BE:BJ,6,FALSE),"")</f>
        <v/>
      </c>
      <c r="AJ144" s="25"/>
      <c r="AK144" s="25" t="str">
        <f t="shared" si="120"/>
        <v/>
      </c>
      <c r="AL144" s="25" t="str">
        <f t="shared" si="121"/>
        <v/>
      </c>
      <c r="AM144" s="25" t="str">
        <f t="shared" si="122"/>
        <v/>
      </c>
      <c r="AN144" s="25" t="str">
        <f t="shared" si="123"/>
        <v/>
      </c>
      <c r="AO144" s="25" t="str">
        <f t="shared" si="109"/>
        <v/>
      </c>
      <c r="AP144" s="25" t="str">
        <f t="shared" si="110"/>
        <v/>
      </c>
      <c r="AQ144" s="25" t="str">
        <f t="shared" si="111"/>
        <v/>
      </c>
      <c r="AR144" s="25" t="str">
        <f t="shared" si="112"/>
        <v/>
      </c>
      <c r="AS144" s="25" t="str">
        <f t="shared" si="124"/>
        <v/>
      </c>
      <c r="AT144" s="25" t="str">
        <f t="shared" si="125"/>
        <v/>
      </c>
      <c r="AU144" s="25" t="str">
        <f t="shared" si="126"/>
        <v/>
      </c>
      <c r="AV144" s="25" t="str">
        <f t="shared" si="127"/>
        <v/>
      </c>
      <c r="AW144" s="25" t="str">
        <f t="shared" si="128"/>
        <v/>
      </c>
      <c r="AX144" s="25" t="str">
        <f t="shared" si="129"/>
        <v/>
      </c>
      <c r="AY144" s="25" t="str">
        <f t="shared" si="130"/>
        <v/>
      </c>
      <c r="AZ144" s="25" t="str">
        <f t="shared" si="113"/>
        <v/>
      </c>
      <c r="BA144" s="25" t="str">
        <f t="shared" si="114"/>
        <v/>
      </c>
      <c r="BB144" s="25" t="str">
        <f t="shared" si="131"/>
        <v/>
      </c>
      <c r="BC144" s="25" t="str">
        <f t="shared" si="132"/>
        <v/>
      </c>
      <c r="BD144" s="25" t="str">
        <f t="shared" si="102"/>
        <v/>
      </c>
      <c r="BE144" s="25" t="str">
        <f t="shared" si="103"/>
        <v/>
      </c>
      <c r="BF144" s="25" t="str">
        <f t="shared" si="104"/>
        <v/>
      </c>
      <c r="BG144" s="25" t="str">
        <f t="shared" si="115"/>
        <v/>
      </c>
      <c r="BH144" s="25" t="str">
        <f t="shared" si="133"/>
        <v/>
      </c>
      <c r="BI144" s="25" t="str">
        <f t="shared" si="134"/>
        <v/>
      </c>
      <c r="BJ144" s="25" t="str">
        <f t="shared" si="135"/>
        <v/>
      </c>
      <c r="BK144" s="25" t="str">
        <f t="shared" si="136"/>
        <v/>
      </c>
      <c r="BL144" s="25" t="str">
        <f t="shared" si="137"/>
        <v/>
      </c>
      <c r="BM144" s="25" t="str">
        <f t="shared" si="138"/>
        <v/>
      </c>
      <c r="BN144" s="25" t="str">
        <f t="shared" si="106"/>
        <v/>
      </c>
      <c r="BO144" s="25" t="str">
        <f t="shared" si="116"/>
        <v/>
      </c>
      <c r="BP144" s="4"/>
    </row>
    <row r="145" spans="2:68" hidden="1" x14ac:dyDescent="0.25">
      <c r="B145" s="25">
        <v>139</v>
      </c>
      <c r="C145" s="25">
        <f t="shared" si="107"/>
        <v>0</v>
      </c>
      <c r="D145" s="25">
        <v>139</v>
      </c>
      <c r="E145" s="51"/>
      <c r="F145" s="108">
        <f t="shared" si="117"/>
        <v>0</v>
      </c>
      <c r="G145" s="107" t="str">
        <f t="shared" si="139"/>
        <v/>
      </c>
      <c r="H145" s="25" t="str">
        <f t="shared" si="118"/>
        <v/>
      </c>
      <c r="I145" s="25" t="str">
        <f t="shared" si="108"/>
        <v/>
      </c>
      <c r="J145" s="110">
        <f t="shared" si="119"/>
        <v>0</v>
      </c>
      <c r="K145" s="109" t="str">
        <f>IFERROR(VLOOKUP(E145,'Road Races'!C:M,11,FALSE),"")</f>
        <v/>
      </c>
      <c r="L145" s="27" t="str">
        <f>IFERROR(VLOOKUP(E145,'Road Races'!Q:AA,11,FALSE),"")</f>
        <v/>
      </c>
      <c r="M145" s="27" t="str">
        <f>IFERROR(VLOOKUP(E145,SGP!AM:AU,6,FALSE),"")</f>
        <v/>
      </c>
      <c r="N145" s="26" t="str">
        <f>IFERROR(VLOOKUP(E145,'Road Races'!AE:AO,11,FALSE),"")</f>
        <v/>
      </c>
      <c r="O145" s="27" t="str">
        <f>IFERROR(VLOOKUP(E145,'Relays - track &amp; field'!C:F,11,FALSE),"")</f>
        <v/>
      </c>
      <c r="P145" s="26" t="str">
        <f>IFERROR(VLOOKUP(E145,'Relays - track &amp; field'!J:T,11,FALSE),"")</f>
        <v/>
      </c>
      <c r="Q145" s="26" t="str">
        <f>IFERROR(VLOOKUP(E145,'Road Races'!AS:BC,11,FALSE),"")</f>
        <v/>
      </c>
      <c r="R145" s="26" t="str">
        <f>IFERROR(VLOOKUP(E145,'Road Races'!BG:BQ,11,FALSE),"")</f>
        <v/>
      </c>
      <c r="S145" s="26" t="str">
        <f>IFERROR(VLOOKUP(E145,SGP!U:Z,6,FALSE),"")</f>
        <v/>
      </c>
      <c r="T145" s="26" t="str">
        <f>IFERROR(VLOOKUP(E145,'Relays - track &amp; field'!X:AB,4,FALSE),"")</f>
        <v/>
      </c>
      <c r="U145" s="26" t="str">
        <f>IFERROR(VLOOKUP(E145,'Road Races'!BU:CE,11,FALSE),"")</f>
        <v/>
      </c>
      <c r="V145" s="27" t="str">
        <f>IFERROR(VLOOKUP(E145,'Relays - track &amp; field'!AE:AO,11,FALSE),"")</f>
        <v/>
      </c>
      <c r="W145" s="26" t="str">
        <f>IFERROR(VLOOKUP(E145,SGP!C:H,6,FALSE),"")</f>
        <v/>
      </c>
      <c r="X145" s="26" t="str">
        <f>IFERROR(VLOOKUP(E145,'Road Races'!CI:CS,11,FALSE),"")</f>
        <v/>
      </c>
      <c r="Y145" s="26" t="str">
        <f>IFERROR(VLOOKUP(E145,'Relays - track &amp; field'!AS:BC,11,FALSE),"")</f>
        <v/>
      </c>
      <c r="Z145" s="27" t="str">
        <f>IFERROR(VLOOKUP(E145,'Road Races'!CW:DG,11,FALSE),"")</f>
        <v/>
      </c>
      <c r="AA145" s="27" t="str">
        <f>IFERROR(VLOOKUP(Table!E145,'Club Champs'!D:H,4,FALSE),"")</f>
        <v/>
      </c>
      <c r="AB145" s="26" t="str">
        <f>IFERROR(VLOOKUP(E145,'Relays - track &amp; field'!AS:BC,11,FALSE),"")</f>
        <v/>
      </c>
      <c r="AC145" s="26" t="str">
        <f>IFERROR(VLOOKUP(E145,SGP!BE:BJ,6,FALSE),"")</f>
        <v/>
      </c>
      <c r="AD145" s="26" t="str">
        <f>IFERROR(VLOOKUP(E145,'Road Races'!DK:DU,11,FALSE),"")</f>
        <v/>
      </c>
      <c r="AE145" s="26" t="str">
        <f>IFERROR(VLOOKUP(E145,Marathon!C:M,11,FALSE),"")</f>
        <v/>
      </c>
      <c r="AF145" s="26"/>
      <c r="AG145" s="26" t="str">
        <f>IFERROR(VLOOKUP(E145,#REF!,11,FALSE),"")</f>
        <v/>
      </c>
      <c r="AH145" s="26" t="str">
        <f>IFERROR(VLOOKUP(E145,'Road Races'!DK:DU,11,FALSE),"")</f>
        <v/>
      </c>
      <c r="AI145" s="26" t="str">
        <f>IFERROR(VLOOKUP(E145,SGP!BE:BJ,6,FALSE),"")</f>
        <v/>
      </c>
      <c r="AJ145" s="25"/>
      <c r="AK145" s="25" t="str">
        <f t="shared" si="120"/>
        <v/>
      </c>
      <c r="AL145" s="25" t="str">
        <f t="shared" si="121"/>
        <v/>
      </c>
      <c r="AM145" s="25" t="str">
        <f t="shared" si="122"/>
        <v/>
      </c>
      <c r="AN145" s="25" t="str">
        <f t="shared" si="123"/>
        <v/>
      </c>
      <c r="AO145" s="25" t="str">
        <f t="shared" si="109"/>
        <v/>
      </c>
      <c r="AP145" s="25" t="str">
        <f t="shared" si="110"/>
        <v/>
      </c>
      <c r="AQ145" s="25" t="str">
        <f t="shared" si="111"/>
        <v/>
      </c>
      <c r="AR145" s="25" t="str">
        <f t="shared" si="112"/>
        <v/>
      </c>
      <c r="AS145" s="25" t="str">
        <f t="shared" si="124"/>
        <v/>
      </c>
      <c r="AT145" s="25" t="str">
        <f t="shared" si="125"/>
        <v/>
      </c>
      <c r="AU145" s="25" t="str">
        <f t="shared" si="126"/>
        <v/>
      </c>
      <c r="AV145" s="25" t="str">
        <f t="shared" si="127"/>
        <v/>
      </c>
      <c r="AW145" s="25" t="str">
        <f t="shared" si="128"/>
        <v/>
      </c>
      <c r="AX145" s="25" t="str">
        <f t="shared" si="129"/>
        <v/>
      </c>
      <c r="AY145" s="25" t="str">
        <f t="shared" si="130"/>
        <v/>
      </c>
      <c r="AZ145" s="25" t="str">
        <f t="shared" si="113"/>
        <v/>
      </c>
      <c r="BA145" s="25" t="str">
        <f t="shared" si="114"/>
        <v/>
      </c>
      <c r="BB145" s="25" t="str">
        <f t="shared" si="131"/>
        <v/>
      </c>
      <c r="BC145" s="25" t="str">
        <f t="shared" si="132"/>
        <v/>
      </c>
      <c r="BD145" s="25" t="str">
        <f t="shared" si="102"/>
        <v/>
      </c>
      <c r="BE145" s="25" t="str">
        <f t="shared" si="103"/>
        <v/>
      </c>
      <c r="BF145" s="25" t="str">
        <f t="shared" si="104"/>
        <v/>
      </c>
      <c r="BG145" s="25" t="str">
        <f t="shared" si="115"/>
        <v/>
      </c>
      <c r="BH145" s="25" t="str">
        <f t="shared" si="133"/>
        <v/>
      </c>
      <c r="BI145" s="25" t="str">
        <f t="shared" si="134"/>
        <v/>
      </c>
      <c r="BJ145" s="25" t="str">
        <f t="shared" si="135"/>
        <v/>
      </c>
      <c r="BK145" s="25" t="str">
        <f t="shared" si="136"/>
        <v/>
      </c>
      <c r="BL145" s="25" t="str">
        <f t="shared" si="137"/>
        <v/>
      </c>
      <c r="BM145" s="25" t="str">
        <f t="shared" si="138"/>
        <v/>
      </c>
      <c r="BN145" s="25" t="str">
        <f t="shared" si="106"/>
        <v/>
      </c>
      <c r="BO145" s="25" t="str">
        <f t="shared" si="116"/>
        <v/>
      </c>
      <c r="BP145" s="4"/>
    </row>
    <row r="146" spans="2:68" hidden="1" x14ac:dyDescent="0.25">
      <c r="B146" s="25">
        <v>140</v>
      </c>
      <c r="C146" s="25">
        <f t="shared" si="107"/>
        <v>0</v>
      </c>
      <c r="D146" s="25">
        <v>140</v>
      </c>
      <c r="E146" s="51"/>
      <c r="F146" s="108">
        <f t="shared" si="117"/>
        <v>0</v>
      </c>
      <c r="G146" s="107" t="str">
        <f t="shared" si="139"/>
        <v/>
      </c>
      <c r="H146" s="25" t="str">
        <f t="shared" si="118"/>
        <v/>
      </c>
      <c r="I146" s="25" t="str">
        <f t="shared" si="108"/>
        <v/>
      </c>
      <c r="J146" s="110">
        <f t="shared" si="119"/>
        <v>0</v>
      </c>
      <c r="K146" s="109"/>
      <c r="L146" s="27" t="str">
        <f>IFERROR(VLOOKUP(E146,'Road Races'!Q:AA,11,FALSE),"")</f>
        <v/>
      </c>
      <c r="M146" s="27" t="str">
        <f>IFERROR(VLOOKUP(E146,SGP!AM:AU,6,FALSE),"")</f>
        <v/>
      </c>
      <c r="N146" s="26" t="str">
        <f>IFERROR(VLOOKUP(E146,'Road Races'!AE:AO,11,FALSE),"")</f>
        <v/>
      </c>
      <c r="O146" s="27" t="str">
        <f>IFERROR(VLOOKUP(E146,'Relays - track &amp; field'!C:F,11,FALSE),"")</f>
        <v/>
      </c>
      <c r="P146" s="26" t="str">
        <f>IFERROR(VLOOKUP(E146,'Relays - track &amp; field'!J:T,11,FALSE),"")</f>
        <v/>
      </c>
      <c r="Q146" s="26" t="str">
        <f>IFERROR(VLOOKUP(E146,'Road Races'!AS:BC,11,FALSE),"")</f>
        <v/>
      </c>
      <c r="R146" s="26" t="str">
        <f>IFERROR(VLOOKUP(E146,'Road Races'!BG:BQ,11,FALSE),"")</f>
        <v/>
      </c>
      <c r="S146" s="26" t="str">
        <f>IFERROR(VLOOKUP(E146,SGP!U:Z,6,FALSE),"")</f>
        <v/>
      </c>
      <c r="T146" s="26" t="str">
        <f>IFERROR(VLOOKUP(E146,'Relays - track &amp; field'!X:AB,4,FALSE),"")</f>
        <v/>
      </c>
      <c r="U146" s="26" t="str">
        <f>IFERROR(VLOOKUP(E146,'Road Races'!BU:CE,11,FALSE),"")</f>
        <v/>
      </c>
      <c r="V146" s="27" t="str">
        <f>IFERROR(VLOOKUP(E146,'Relays - track &amp; field'!AE:AO,11,FALSE),"")</f>
        <v/>
      </c>
      <c r="W146" s="26" t="str">
        <f>IFERROR(VLOOKUP(E146,SGP!C:H,6,FALSE),"")</f>
        <v/>
      </c>
      <c r="X146" s="26" t="str">
        <f>IFERROR(VLOOKUP(E146,'Road Races'!CI:CS,11,FALSE),"")</f>
        <v/>
      </c>
      <c r="Y146" s="26" t="str">
        <f>IFERROR(VLOOKUP(E146,'Relays - track &amp; field'!AS:BC,11,FALSE),"")</f>
        <v/>
      </c>
      <c r="Z146" s="27" t="str">
        <f>IFERROR(VLOOKUP(E146,'Road Races'!CW:DG,11,FALSE),"")</f>
        <v/>
      </c>
      <c r="AA146" s="27" t="str">
        <f>IFERROR(VLOOKUP(Table!E146,'Club Champs'!D:H,4,FALSE),"")</f>
        <v/>
      </c>
      <c r="AB146" s="26" t="str">
        <f>IFERROR(VLOOKUP(E146,'Relays - track &amp; field'!AS:BC,11,FALSE),"")</f>
        <v/>
      </c>
      <c r="AC146" s="26" t="str">
        <f>IFERROR(VLOOKUP(E146,SGP!BE:BJ,6,FALSE),"")</f>
        <v/>
      </c>
      <c r="AD146" s="26" t="str">
        <f>IFERROR(VLOOKUP(E146,'Road Races'!DK:DU,11,FALSE),"")</f>
        <v/>
      </c>
      <c r="AE146" s="26" t="str">
        <f>IFERROR(VLOOKUP(E146,Marathon!C:M,11,FALSE),"")</f>
        <v/>
      </c>
      <c r="AF146" s="26"/>
      <c r="AG146" s="26" t="str">
        <f>IFERROR(VLOOKUP(E146,#REF!,11,FALSE),"")</f>
        <v/>
      </c>
      <c r="AH146" s="26" t="str">
        <f>IFERROR(VLOOKUP(E146,'Road Races'!DK:DU,11,FALSE),"")</f>
        <v/>
      </c>
      <c r="AI146" s="26" t="str">
        <f>IFERROR(VLOOKUP(E146,SGP!BE:BJ,6,FALSE),"")</f>
        <v/>
      </c>
      <c r="AJ146" s="25"/>
      <c r="AK146" s="25" t="str">
        <f t="shared" si="120"/>
        <v/>
      </c>
      <c r="AL146" s="25" t="str">
        <f t="shared" si="121"/>
        <v/>
      </c>
      <c r="AM146" s="25" t="str">
        <f t="shared" si="122"/>
        <v/>
      </c>
      <c r="AN146" s="25" t="str">
        <f t="shared" si="123"/>
        <v/>
      </c>
      <c r="AO146" s="25" t="str">
        <f t="shared" si="109"/>
        <v/>
      </c>
      <c r="AP146" s="25" t="str">
        <f t="shared" si="110"/>
        <v/>
      </c>
      <c r="AQ146" s="25" t="str">
        <f t="shared" si="111"/>
        <v/>
      </c>
      <c r="AR146" s="25" t="str">
        <f t="shared" si="112"/>
        <v/>
      </c>
      <c r="AS146" s="25" t="str">
        <f t="shared" si="124"/>
        <v/>
      </c>
      <c r="AT146" s="25" t="str">
        <f t="shared" si="125"/>
        <v/>
      </c>
      <c r="AU146" s="25" t="str">
        <f t="shared" si="126"/>
        <v/>
      </c>
      <c r="AV146" s="25" t="str">
        <f t="shared" si="127"/>
        <v/>
      </c>
      <c r="AW146" s="25" t="str">
        <f t="shared" si="128"/>
        <v/>
      </c>
      <c r="AX146" s="25" t="str">
        <f t="shared" si="129"/>
        <v/>
      </c>
      <c r="AY146" s="25" t="str">
        <f t="shared" si="130"/>
        <v/>
      </c>
      <c r="AZ146" s="25" t="str">
        <f t="shared" si="113"/>
        <v/>
      </c>
      <c r="BA146" s="25" t="str">
        <f t="shared" si="114"/>
        <v/>
      </c>
      <c r="BB146" s="25" t="str">
        <f t="shared" si="131"/>
        <v/>
      </c>
      <c r="BC146" s="25" t="str">
        <f t="shared" si="132"/>
        <v/>
      </c>
      <c r="BD146" s="25" t="str">
        <f t="shared" si="102"/>
        <v/>
      </c>
      <c r="BE146" s="25" t="str">
        <f t="shared" si="103"/>
        <v/>
      </c>
      <c r="BF146" s="25" t="str">
        <f t="shared" si="104"/>
        <v/>
      </c>
      <c r="BG146" s="25" t="str">
        <f t="shared" si="115"/>
        <v/>
      </c>
      <c r="BH146" s="25" t="str">
        <f t="shared" si="133"/>
        <v/>
      </c>
      <c r="BI146" s="25" t="str">
        <f t="shared" si="134"/>
        <v/>
      </c>
      <c r="BJ146" s="25" t="str">
        <f t="shared" si="135"/>
        <v/>
      </c>
      <c r="BK146" s="25" t="str">
        <f t="shared" si="136"/>
        <v/>
      </c>
      <c r="BL146" s="25" t="str">
        <f t="shared" si="137"/>
        <v/>
      </c>
      <c r="BM146" s="25" t="str">
        <f t="shared" si="138"/>
        <v/>
      </c>
      <c r="BN146" s="25" t="str">
        <f t="shared" si="106"/>
        <v/>
      </c>
      <c r="BO146" s="25" t="str">
        <f t="shared" si="116"/>
        <v/>
      </c>
      <c r="BP146" s="4"/>
    </row>
    <row r="147" spans="2:68" hidden="1" x14ac:dyDescent="0.25">
      <c r="B147" s="25">
        <v>141</v>
      </c>
      <c r="C147" s="25">
        <f t="shared" si="107"/>
        <v>0</v>
      </c>
      <c r="D147" s="25">
        <v>141</v>
      </c>
      <c r="E147" s="51"/>
      <c r="F147" s="108">
        <f t="shared" si="117"/>
        <v>0</v>
      </c>
      <c r="G147" s="107" t="str">
        <f t="shared" si="139"/>
        <v/>
      </c>
      <c r="H147" s="25" t="str">
        <f t="shared" si="118"/>
        <v/>
      </c>
      <c r="I147" s="25" t="str">
        <f t="shared" si="108"/>
        <v/>
      </c>
      <c r="J147" s="110">
        <f t="shared" si="119"/>
        <v>0</v>
      </c>
      <c r="K147" s="109"/>
      <c r="L147" s="27" t="str">
        <f>IFERROR(VLOOKUP(E147,'Road Races'!Q:AA,11,FALSE),"")</f>
        <v/>
      </c>
      <c r="M147" s="27" t="str">
        <f>IFERROR(VLOOKUP(E147,SGP!AM:AU,6,FALSE),"")</f>
        <v/>
      </c>
      <c r="N147" s="26" t="str">
        <f>IFERROR(VLOOKUP(E147,'Road Races'!AE:AO,11,FALSE),"")</f>
        <v/>
      </c>
      <c r="O147" s="27" t="str">
        <f>IFERROR(VLOOKUP(E147,'Relays - track &amp; field'!C:F,11,FALSE),"")</f>
        <v/>
      </c>
      <c r="P147" s="26" t="str">
        <f>IFERROR(VLOOKUP(E147,'Relays - track &amp; field'!J:T,11,FALSE),"")</f>
        <v/>
      </c>
      <c r="Q147" s="26" t="str">
        <f>IFERROR(VLOOKUP(E147,'Road Races'!AS:BC,11,FALSE),"")</f>
        <v/>
      </c>
      <c r="R147" s="26" t="str">
        <f>IFERROR(VLOOKUP(E147,'Road Races'!BG:BQ,11,FALSE),"")</f>
        <v/>
      </c>
      <c r="S147" s="26" t="str">
        <f>IFERROR(VLOOKUP(E147,SGP!U:Z,6,FALSE),"")</f>
        <v/>
      </c>
      <c r="T147" s="26" t="str">
        <f>IFERROR(VLOOKUP(E147,'Relays - track &amp; field'!X:AB,4,FALSE),"")</f>
        <v/>
      </c>
      <c r="U147" s="26" t="str">
        <f>IFERROR(VLOOKUP(E147,'Road Races'!BU:CE,11,FALSE),"")</f>
        <v/>
      </c>
      <c r="V147" s="27" t="str">
        <f>IFERROR(VLOOKUP(E147,'Relays - track &amp; field'!AE:AO,11,FALSE),"")</f>
        <v/>
      </c>
      <c r="W147" s="26" t="str">
        <f>IFERROR(VLOOKUP(E147,SGP!C:H,6,FALSE),"")</f>
        <v/>
      </c>
      <c r="X147" s="26" t="str">
        <f>IFERROR(VLOOKUP(E147,'Road Races'!CI:CS,11,FALSE),"")</f>
        <v/>
      </c>
      <c r="Y147" s="26" t="str">
        <f>IFERROR(VLOOKUP(E147,'Relays - track &amp; field'!AS:BC,11,FALSE),"")</f>
        <v/>
      </c>
      <c r="Z147" s="27" t="str">
        <f>IFERROR(VLOOKUP(E147,'Road Races'!CW:DG,11,FALSE),"")</f>
        <v/>
      </c>
      <c r="AA147" s="27" t="str">
        <f>IFERROR(VLOOKUP(Table!E147,'Club Champs'!D:H,4,FALSE),"")</f>
        <v/>
      </c>
      <c r="AB147" s="26" t="str">
        <f>IFERROR(VLOOKUP(E147,'Relays - track &amp; field'!AS:BC,11,FALSE),"")</f>
        <v/>
      </c>
      <c r="AC147" s="26" t="str">
        <f>IFERROR(VLOOKUP(E147,SGP!BE:BJ,6,FALSE),"")</f>
        <v/>
      </c>
      <c r="AD147" s="26" t="str">
        <f>IFERROR(VLOOKUP(E147,'Road Races'!DK:DU,11,FALSE),"")</f>
        <v/>
      </c>
      <c r="AE147" s="26" t="str">
        <f>IFERROR(VLOOKUP(E147,Marathon!C:M,11,FALSE),"")</f>
        <v/>
      </c>
      <c r="AF147" s="26"/>
      <c r="AG147" s="26" t="str">
        <f>IFERROR(VLOOKUP(E147,#REF!,11,FALSE),"")</f>
        <v/>
      </c>
      <c r="AH147" s="26" t="str">
        <f>IFERROR(VLOOKUP(E147,'Road Races'!DK:DU,11,FALSE),"")</f>
        <v/>
      </c>
      <c r="AI147" s="26" t="str">
        <f>IFERROR(VLOOKUP(E147,SGP!BE:BJ,6,FALSE),"")</f>
        <v/>
      </c>
      <c r="AJ147" s="25"/>
      <c r="AK147" s="25" t="str">
        <f t="shared" si="120"/>
        <v/>
      </c>
      <c r="AL147" s="25" t="str">
        <f t="shared" si="121"/>
        <v/>
      </c>
      <c r="AM147" s="25" t="str">
        <f t="shared" si="122"/>
        <v/>
      </c>
      <c r="AN147" s="25" t="str">
        <f t="shared" si="123"/>
        <v/>
      </c>
      <c r="AO147" s="25" t="str">
        <f t="shared" si="109"/>
        <v/>
      </c>
      <c r="AP147" s="25" t="str">
        <f t="shared" si="110"/>
        <v/>
      </c>
      <c r="AQ147" s="25" t="str">
        <f t="shared" si="111"/>
        <v/>
      </c>
      <c r="AR147" s="25" t="str">
        <f t="shared" si="112"/>
        <v/>
      </c>
      <c r="AS147" s="25" t="str">
        <f t="shared" si="124"/>
        <v/>
      </c>
      <c r="AT147" s="25" t="str">
        <f t="shared" si="125"/>
        <v/>
      </c>
      <c r="AU147" s="25" t="str">
        <f t="shared" si="126"/>
        <v/>
      </c>
      <c r="AV147" s="25" t="str">
        <f t="shared" si="127"/>
        <v/>
      </c>
      <c r="AW147" s="25" t="str">
        <f t="shared" si="128"/>
        <v/>
      </c>
      <c r="AX147" s="25" t="str">
        <f t="shared" si="129"/>
        <v/>
      </c>
      <c r="AY147" s="25" t="str">
        <f t="shared" si="130"/>
        <v/>
      </c>
      <c r="AZ147" s="25" t="str">
        <f t="shared" si="113"/>
        <v/>
      </c>
      <c r="BA147" s="25" t="str">
        <f t="shared" si="114"/>
        <v/>
      </c>
      <c r="BB147" s="25" t="str">
        <f t="shared" si="131"/>
        <v/>
      </c>
      <c r="BC147" s="25" t="str">
        <f t="shared" si="132"/>
        <v/>
      </c>
      <c r="BD147" s="25" t="str">
        <f t="shared" si="102"/>
        <v/>
      </c>
      <c r="BE147" s="25" t="str">
        <f t="shared" si="103"/>
        <v/>
      </c>
      <c r="BF147" s="25" t="str">
        <f t="shared" si="104"/>
        <v/>
      </c>
      <c r="BG147" s="25" t="str">
        <f t="shared" si="115"/>
        <v/>
      </c>
      <c r="BH147" s="25" t="str">
        <f t="shared" si="133"/>
        <v/>
      </c>
      <c r="BI147" s="25" t="str">
        <f t="shared" si="134"/>
        <v/>
      </c>
      <c r="BJ147" s="25" t="str">
        <f t="shared" si="135"/>
        <v/>
      </c>
      <c r="BK147" s="25" t="str">
        <f t="shared" si="136"/>
        <v/>
      </c>
      <c r="BL147" s="25" t="str">
        <f t="shared" si="137"/>
        <v/>
      </c>
      <c r="BM147" s="25" t="str">
        <f t="shared" si="138"/>
        <v/>
      </c>
      <c r="BN147" s="25" t="str">
        <f t="shared" si="106"/>
        <v/>
      </c>
      <c r="BO147" s="25" t="str">
        <f t="shared" si="116"/>
        <v/>
      </c>
      <c r="BP147" s="4"/>
    </row>
    <row r="148" spans="2:68" hidden="1" x14ac:dyDescent="0.25">
      <c r="B148" s="25">
        <v>142</v>
      </c>
      <c r="C148" s="25">
        <f t="shared" si="107"/>
        <v>0</v>
      </c>
      <c r="D148" s="25">
        <v>142</v>
      </c>
      <c r="E148" s="51"/>
      <c r="F148" s="108">
        <f t="shared" si="117"/>
        <v>0</v>
      </c>
      <c r="G148" s="107" t="str">
        <f t="shared" si="139"/>
        <v/>
      </c>
      <c r="H148" s="25" t="str">
        <f t="shared" si="118"/>
        <v/>
      </c>
      <c r="I148" s="25" t="str">
        <f t="shared" si="108"/>
        <v/>
      </c>
      <c r="J148" s="110">
        <f t="shared" si="119"/>
        <v>0</v>
      </c>
      <c r="K148" s="109"/>
      <c r="L148" s="27" t="str">
        <f>IFERROR(VLOOKUP(E148,'Road Races'!Q:AA,11,FALSE),"")</f>
        <v/>
      </c>
      <c r="M148" s="27" t="str">
        <f>IFERROR(VLOOKUP(E148,SGP!AM:AU,6,FALSE),"")</f>
        <v/>
      </c>
      <c r="N148" s="26" t="str">
        <f>IFERROR(VLOOKUP(E148,'Road Races'!AE:AO,11,FALSE),"")</f>
        <v/>
      </c>
      <c r="O148" s="27" t="str">
        <f>IFERROR(VLOOKUP(E148,'Relays - track &amp; field'!C:F,11,FALSE),"")</f>
        <v/>
      </c>
      <c r="P148" s="26" t="str">
        <f>IFERROR(VLOOKUP(E148,'Relays - track &amp; field'!J:T,11,FALSE),"")</f>
        <v/>
      </c>
      <c r="Q148" s="26" t="str">
        <f>IFERROR(VLOOKUP(E148,'Road Races'!AS:BC,11,FALSE),"")</f>
        <v/>
      </c>
      <c r="R148" s="26" t="str">
        <f>IFERROR(VLOOKUP(E148,'Road Races'!BG:BQ,11,FALSE),"")</f>
        <v/>
      </c>
      <c r="S148" s="26" t="str">
        <f>IFERROR(VLOOKUP(E148,SGP!U:Z,6,FALSE),"")</f>
        <v/>
      </c>
      <c r="T148" s="26" t="str">
        <f>IFERROR(VLOOKUP(E148,'Relays - track &amp; field'!X:AB,4,FALSE),"")</f>
        <v/>
      </c>
      <c r="U148" s="26" t="str">
        <f>IFERROR(VLOOKUP(E148,'Road Races'!BU:CE,11,FALSE),"")</f>
        <v/>
      </c>
      <c r="V148" s="27" t="str">
        <f>IFERROR(VLOOKUP(E148,'Relays - track &amp; field'!AE:AO,11,FALSE),"")</f>
        <v/>
      </c>
      <c r="W148" s="26" t="str">
        <f>IFERROR(VLOOKUP(E148,SGP!C:H,6,FALSE),"")</f>
        <v/>
      </c>
      <c r="X148" s="26" t="str">
        <f>IFERROR(VLOOKUP(E148,'Road Races'!CI:CS,11,FALSE),"")</f>
        <v/>
      </c>
      <c r="Y148" s="26" t="str">
        <f>IFERROR(VLOOKUP(E148,'Relays - track &amp; field'!AS:BC,11,FALSE),"")</f>
        <v/>
      </c>
      <c r="Z148" s="27" t="str">
        <f>IFERROR(VLOOKUP(E148,'Road Races'!CW:DG,11,FALSE),"")</f>
        <v/>
      </c>
      <c r="AA148" s="27" t="str">
        <f>IFERROR(VLOOKUP(Table!E148,'Club Champs'!D:H,4,FALSE),"")</f>
        <v/>
      </c>
      <c r="AB148" s="26" t="str">
        <f>IFERROR(VLOOKUP(E148,'Relays - track &amp; field'!AS:BC,11,FALSE),"")</f>
        <v/>
      </c>
      <c r="AC148" s="26" t="str">
        <f>IFERROR(VLOOKUP(E148,SGP!BE:BJ,6,FALSE),"")</f>
        <v/>
      </c>
      <c r="AD148" s="26" t="str">
        <f>IFERROR(VLOOKUP(E148,'Road Races'!DK:DU,11,FALSE),"")</f>
        <v/>
      </c>
      <c r="AE148" s="26" t="str">
        <f>IFERROR(VLOOKUP(E148,Marathon!C:M,11,FALSE),"")</f>
        <v/>
      </c>
      <c r="AF148" s="26"/>
      <c r="AG148" s="26" t="str">
        <f>IFERROR(VLOOKUP(E148,#REF!,11,FALSE),"")</f>
        <v/>
      </c>
      <c r="AH148" s="26" t="str">
        <f>IFERROR(VLOOKUP(E148,'Road Races'!DK:DU,11,FALSE),"")</f>
        <v/>
      </c>
      <c r="AI148" s="26" t="str">
        <f>IFERROR(VLOOKUP(E148,SGP!BE:BJ,6,FALSE),"")</f>
        <v/>
      </c>
      <c r="AJ148" s="25"/>
      <c r="AK148" s="25" t="str">
        <f t="shared" si="120"/>
        <v/>
      </c>
      <c r="AL148" s="25" t="str">
        <f t="shared" si="121"/>
        <v/>
      </c>
      <c r="AM148" s="25" t="str">
        <f t="shared" si="122"/>
        <v/>
      </c>
      <c r="AN148" s="25" t="str">
        <f t="shared" si="123"/>
        <v/>
      </c>
      <c r="AO148" s="25" t="str">
        <f t="shared" si="109"/>
        <v/>
      </c>
      <c r="AP148" s="25" t="str">
        <f t="shared" si="110"/>
        <v/>
      </c>
      <c r="AQ148" s="25" t="str">
        <f t="shared" si="111"/>
        <v/>
      </c>
      <c r="AR148" s="25" t="str">
        <f t="shared" si="112"/>
        <v/>
      </c>
      <c r="AS148" s="25" t="str">
        <f t="shared" si="124"/>
        <v/>
      </c>
      <c r="AT148" s="25" t="str">
        <f t="shared" si="125"/>
        <v/>
      </c>
      <c r="AU148" s="25" t="str">
        <f t="shared" si="126"/>
        <v/>
      </c>
      <c r="AV148" s="25" t="str">
        <f t="shared" si="127"/>
        <v/>
      </c>
      <c r="AW148" s="25" t="str">
        <f t="shared" si="128"/>
        <v/>
      </c>
      <c r="AX148" s="25" t="str">
        <f t="shared" si="129"/>
        <v/>
      </c>
      <c r="AY148" s="25" t="str">
        <f t="shared" si="130"/>
        <v/>
      </c>
      <c r="AZ148" s="25" t="str">
        <f t="shared" si="113"/>
        <v/>
      </c>
      <c r="BA148" s="25" t="str">
        <f t="shared" si="114"/>
        <v/>
      </c>
      <c r="BB148" s="25" t="str">
        <f t="shared" si="131"/>
        <v/>
      </c>
      <c r="BC148" s="25" t="str">
        <f t="shared" si="132"/>
        <v/>
      </c>
      <c r="BD148" s="25" t="str">
        <f t="shared" si="102"/>
        <v/>
      </c>
      <c r="BE148" s="25" t="str">
        <f t="shared" si="103"/>
        <v/>
      </c>
      <c r="BF148" s="25" t="str">
        <f t="shared" si="104"/>
        <v/>
      </c>
      <c r="BG148" s="25" t="str">
        <f t="shared" si="115"/>
        <v/>
      </c>
      <c r="BH148" s="25" t="str">
        <f t="shared" si="133"/>
        <v/>
      </c>
      <c r="BI148" s="25" t="str">
        <f t="shared" si="134"/>
        <v/>
      </c>
      <c r="BJ148" s="25" t="str">
        <f t="shared" si="135"/>
        <v/>
      </c>
      <c r="BK148" s="25" t="str">
        <f t="shared" si="136"/>
        <v/>
      </c>
      <c r="BL148" s="25" t="str">
        <f t="shared" si="137"/>
        <v/>
      </c>
      <c r="BM148" s="25" t="str">
        <f t="shared" si="138"/>
        <v/>
      </c>
      <c r="BN148" s="25" t="str">
        <f t="shared" si="106"/>
        <v/>
      </c>
      <c r="BO148" s="25" t="str">
        <f t="shared" si="116"/>
        <v/>
      </c>
      <c r="BP148" s="4"/>
    </row>
    <row r="149" spans="2:68" hidden="1" x14ac:dyDescent="0.25">
      <c r="B149" s="25">
        <v>143</v>
      </c>
      <c r="C149" s="25">
        <f t="shared" si="107"/>
        <v>0</v>
      </c>
      <c r="D149" s="25">
        <v>143</v>
      </c>
      <c r="E149" s="51"/>
      <c r="F149" s="108">
        <f t="shared" si="117"/>
        <v>0</v>
      </c>
      <c r="G149" s="107" t="str">
        <f t="shared" si="139"/>
        <v/>
      </c>
      <c r="H149" s="25" t="str">
        <f t="shared" si="118"/>
        <v/>
      </c>
      <c r="I149" s="25" t="str">
        <f t="shared" si="108"/>
        <v/>
      </c>
      <c r="J149" s="110">
        <f t="shared" si="119"/>
        <v>0</v>
      </c>
      <c r="K149" s="109"/>
      <c r="L149" s="27" t="str">
        <f>IFERROR(VLOOKUP(E149,'Road Races'!Q:AA,11,FALSE),"")</f>
        <v/>
      </c>
      <c r="M149" s="27" t="str">
        <f>IFERROR(VLOOKUP(E149,SGP!AM:AU,6,FALSE),"")</f>
        <v/>
      </c>
      <c r="N149" s="26" t="str">
        <f>IFERROR(VLOOKUP(E149,'Road Races'!AE:AO,11,FALSE),"")</f>
        <v/>
      </c>
      <c r="O149" s="27" t="str">
        <f>IFERROR(VLOOKUP(E149,'Relays - track &amp; field'!C:F,11,FALSE),"")</f>
        <v/>
      </c>
      <c r="P149" s="26" t="str">
        <f>IFERROR(VLOOKUP(E149,'Relays - track &amp; field'!J:T,11,FALSE),"")</f>
        <v/>
      </c>
      <c r="Q149" s="26" t="str">
        <f>IFERROR(VLOOKUP(E149,'Road Races'!AS:BC,11,FALSE),"")</f>
        <v/>
      </c>
      <c r="R149" s="26" t="str">
        <f>IFERROR(VLOOKUP(E149,'Road Races'!BG:BQ,11,FALSE),"")</f>
        <v/>
      </c>
      <c r="S149" s="26" t="str">
        <f>IFERROR(VLOOKUP(E149,SGP!U:Z,6,FALSE),"")</f>
        <v/>
      </c>
      <c r="T149" s="26" t="str">
        <f>IFERROR(VLOOKUP(E149,'Relays - track &amp; field'!X:AB,4,FALSE),"")</f>
        <v/>
      </c>
      <c r="U149" s="26" t="str">
        <f>IFERROR(VLOOKUP(E149,'Road Races'!BU:CE,11,FALSE),"")</f>
        <v/>
      </c>
      <c r="V149" s="27" t="str">
        <f>IFERROR(VLOOKUP(E149,'Relays - track &amp; field'!AE:AO,11,FALSE),"")</f>
        <v/>
      </c>
      <c r="W149" s="26" t="str">
        <f>IFERROR(VLOOKUP(E149,SGP!C:H,6,FALSE),"")</f>
        <v/>
      </c>
      <c r="X149" s="26" t="str">
        <f>IFERROR(VLOOKUP(E149,'Road Races'!CI:CS,11,FALSE),"")</f>
        <v/>
      </c>
      <c r="Y149" s="26" t="str">
        <f>IFERROR(VLOOKUP(E149,'Relays - track &amp; field'!AS:BC,11,FALSE),"")</f>
        <v/>
      </c>
      <c r="Z149" s="27" t="str">
        <f>IFERROR(VLOOKUP(E149,'Road Races'!CW:DG,11,FALSE),"")</f>
        <v/>
      </c>
      <c r="AA149" s="27" t="str">
        <f>IFERROR(VLOOKUP(Table!E149,'Club Champs'!D:H,4,FALSE),"")</f>
        <v/>
      </c>
      <c r="AB149" s="26" t="str">
        <f>IFERROR(VLOOKUP(E149,'Relays - track &amp; field'!AS:BC,11,FALSE),"")</f>
        <v/>
      </c>
      <c r="AC149" s="26" t="str">
        <f>IFERROR(VLOOKUP(E149,SGP!BE:BJ,6,FALSE),"")</f>
        <v/>
      </c>
      <c r="AD149" s="26" t="str">
        <f>IFERROR(VLOOKUP(E149,'Road Races'!DK:DU,11,FALSE),"")</f>
        <v/>
      </c>
      <c r="AE149" s="26" t="str">
        <f>IFERROR(VLOOKUP(E149,Marathon!C:M,11,FALSE),"")</f>
        <v/>
      </c>
      <c r="AF149" s="26"/>
      <c r="AG149" s="26" t="str">
        <f>IFERROR(VLOOKUP(E149,#REF!,11,FALSE),"")</f>
        <v/>
      </c>
      <c r="AH149" s="26" t="str">
        <f>IFERROR(VLOOKUP(E149,'Road Races'!DK:DU,11,FALSE),"")</f>
        <v/>
      </c>
      <c r="AI149" s="26" t="str">
        <f>IFERROR(VLOOKUP(E149,SGP!BE:BJ,6,FALSE),"")</f>
        <v/>
      </c>
      <c r="AJ149" s="25"/>
      <c r="AK149" s="25" t="str">
        <f t="shared" si="120"/>
        <v/>
      </c>
      <c r="AL149" s="25" t="str">
        <f t="shared" si="121"/>
        <v/>
      </c>
      <c r="AM149" s="25" t="str">
        <f t="shared" si="122"/>
        <v/>
      </c>
      <c r="AN149" s="25" t="str">
        <f t="shared" si="123"/>
        <v/>
      </c>
      <c r="AO149" s="25" t="str">
        <f t="shared" si="109"/>
        <v/>
      </c>
      <c r="AP149" s="25" t="str">
        <f t="shared" si="110"/>
        <v/>
      </c>
      <c r="AQ149" s="25" t="str">
        <f t="shared" si="111"/>
        <v/>
      </c>
      <c r="AR149" s="25" t="str">
        <f t="shared" si="112"/>
        <v/>
      </c>
      <c r="AS149" s="25" t="str">
        <f t="shared" si="124"/>
        <v/>
      </c>
      <c r="AT149" s="25" t="str">
        <f t="shared" si="125"/>
        <v/>
      </c>
      <c r="AU149" s="25" t="str">
        <f t="shared" si="126"/>
        <v/>
      </c>
      <c r="AV149" s="25" t="str">
        <f t="shared" si="127"/>
        <v/>
      </c>
      <c r="AW149" s="25" t="str">
        <f t="shared" si="128"/>
        <v/>
      </c>
      <c r="AX149" s="25" t="str">
        <f t="shared" si="129"/>
        <v/>
      </c>
      <c r="AY149" s="25" t="str">
        <f t="shared" si="130"/>
        <v/>
      </c>
      <c r="AZ149" s="25" t="str">
        <f t="shared" si="113"/>
        <v/>
      </c>
      <c r="BA149" s="25" t="str">
        <f t="shared" si="114"/>
        <v/>
      </c>
      <c r="BB149" s="25" t="str">
        <f t="shared" si="131"/>
        <v/>
      </c>
      <c r="BC149" s="25" t="str">
        <f t="shared" si="132"/>
        <v/>
      </c>
      <c r="BD149" s="25" t="str">
        <f t="shared" si="102"/>
        <v/>
      </c>
      <c r="BE149" s="25" t="str">
        <f t="shared" si="103"/>
        <v/>
      </c>
      <c r="BF149" s="25" t="str">
        <f t="shared" si="104"/>
        <v/>
      </c>
      <c r="BG149" s="25" t="str">
        <f t="shared" si="115"/>
        <v/>
      </c>
      <c r="BH149" s="25" t="str">
        <f t="shared" si="133"/>
        <v/>
      </c>
      <c r="BI149" s="25" t="str">
        <f t="shared" si="134"/>
        <v/>
      </c>
      <c r="BJ149" s="25" t="str">
        <f t="shared" si="135"/>
        <v/>
      </c>
      <c r="BK149" s="25" t="str">
        <f t="shared" si="136"/>
        <v/>
      </c>
      <c r="BL149" s="25" t="str">
        <f t="shared" si="137"/>
        <v/>
      </c>
      <c r="BM149" s="25" t="str">
        <f t="shared" si="138"/>
        <v/>
      </c>
      <c r="BN149" s="25" t="str">
        <f t="shared" si="106"/>
        <v/>
      </c>
      <c r="BO149" s="25" t="str">
        <f t="shared" si="116"/>
        <v/>
      </c>
      <c r="BP149" s="4"/>
    </row>
    <row r="150" spans="2:68" hidden="1" x14ac:dyDescent="0.25">
      <c r="B150" s="25">
        <v>144</v>
      </c>
      <c r="C150" s="25">
        <f t="shared" si="107"/>
        <v>0</v>
      </c>
      <c r="D150" s="25">
        <v>144</v>
      </c>
      <c r="E150" s="51"/>
      <c r="F150" s="108">
        <f t="shared" si="117"/>
        <v>0</v>
      </c>
      <c r="G150" s="107" t="str">
        <f t="shared" si="139"/>
        <v/>
      </c>
      <c r="H150" s="25" t="str">
        <f t="shared" si="118"/>
        <v/>
      </c>
      <c r="I150" s="25" t="str">
        <f t="shared" si="108"/>
        <v/>
      </c>
      <c r="J150" s="110">
        <f t="shared" si="119"/>
        <v>0</v>
      </c>
      <c r="K150" s="109"/>
      <c r="L150" s="27" t="str">
        <f>IFERROR(VLOOKUP(E150,'Road Races'!Q:AA,11,FALSE),"")</f>
        <v/>
      </c>
      <c r="M150" s="27" t="str">
        <f>IFERROR(VLOOKUP(E150,SGP!AM:AU,6,FALSE),"")</f>
        <v/>
      </c>
      <c r="N150" s="26" t="str">
        <f>IFERROR(VLOOKUP(E150,'Road Races'!AE:AO,11,FALSE),"")</f>
        <v/>
      </c>
      <c r="O150" s="27" t="str">
        <f>IFERROR(VLOOKUP(E150,'Relays - track &amp; field'!C:F,11,FALSE),"")</f>
        <v/>
      </c>
      <c r="P150" s="26" t="str">
        <f>IFERROR(VLOOKUP(E150,'Relays - track &amp; field'!J:T,11,FALSE),"")</f>
        <v/>
      </c>
      <c r="Q150" s="26" t="str">
        <f>IFERROR(VLOOKUP(E150,'Road Races'!AS:BC,11,FALSE),"")</f>
        <v/>
      </c>
      <c r="R150" s="26" t="str">
        <f>IFERROR(VLOOKUP(E150,'Road Races'!BG:BQ,11,FALSE),"")</f>
        <v/>
      </c>
      <c r="S150" s="26" t="str">
        <f>IFERROR(VLOOKUP(E150,SGP!U:Z,6,FALSE),"")</f>
        <v/>
      </c>
      <c r="T150" s="26" t="str">
        <f>IFERROR(VLOOKUP(E150,'Relays - track &amp; field'!X:AB,4,FALSE),"")</f>
        <v/>
      </c>
      <c r="U150" s="26" t="str">
        <f>IFERROR(VLOOKUP(E150,'Road Races'!BU:CE,11,FALSE),"")</f>
        <v/>
      </c>
      <c r="V150" s="27" t="str">
        <f>IFERROR(VLOOKUP(E150,'Relays - track &amp; field'!AE:AO,11,FALSE),"")</f>
        <v/>
      </c>
      <c r="W150" s="26" t="str">
        <f>IFERROR(VLOOKUP(E150,SGP!C:H,6,FALSE),"")</f>
        <v/>
      </c>
      <c r="X150" s="26" t="str">
        <f>IFERROR(VLOOKUP(E150,'Road Races'!CI:CS,11,FALSE),"")</f>
        <v/>
      </c>
      <c r="Y150" s="26" t="str">
        <f>IFERROR(VLOOKUP(E150,'Relays - track &amp; field'!AS:BC,11,FALSE),"")</f>
        <v/>
      </c>
      <c r="Z150" s="27" t="str">
        <f>IFERROR(VLOOKUP(E150,'Road Races'!CW:DG,11,FALSE),"")</f>
        <v/>
      </c>
      <c r="AA150" s="27" t="str">
        <f>IFERROR(VLOOKUP(Table!E150,'Club Champs'!D:H,4,FALSE),"")</f>
        <v/>
      </c>
      <c r="AB150" s="26" t="str">
        <f>IFERROR(VLOOKUP(E150,'Relays - track &amp; field'!AS:BC,11,FALSE),"")</f>
        <v/>
      </c>
      <c r="AC150" s="26" t="str">
        <f>IFERROR(VLOOKUP(E150,SGP!BE:BJ,6,FALSE),"")</f>
        <v/>
      </c>
      <c r="AD150" s="26" t="str">
        <f>IFERROR(VLOOKUP(E150,'Road Races'!DK:DU,11,FALSE),"")</f>
        <v/>
      </c>
      <c r="AE150" s="26" t="str">
        <f>IFERROR(VLOOKUP(E150,Marathon!C:M,11,FALSE),"")</f>
        <v/>
      </c>
      <c r="AF150" s="26"/>
      <c r="AG150" s="26" t="str">
        <f>IFERROR(VLOOKUP(E150,#REF!,11,FALSE),"")</f>
        <v/>
      </c>
      <c r="AH150" s="26" t="str">
        <f>IFERROR(VLOOKUP(E150,'Road Races'!DK:DU,11,FALSE),"")</f>
        <v/>
      </c>
      <c r="AI150" s="26" t="str">
        <f>IFERROR(VLOOKUP(E150,SGP!BE:BJ,6,FALSE),"")</f>
        <v/>
      </c>
      <c r="AJ150" s="25"/>
      <c r="AK150" s="25" t="str">
        <f t="shared" si="120"/>
        <v/>
      </c>
      <c r="AL150" s="25" t="str">
        <f t="shared" si="121"/>
        <v/>
      </c>
      <c r="AM150" s="25" t="str">
        <f t="shared" si="122"/>
        <v/>
      </c>
      <c r="AN150" s="25" t="str">
        <f t="shared" si="123"/>
        <v/>
      </c>
      <c r="AO150" s="25" t="str">
        <f t="shared" si="109"/>
        <v/>
      </c>
      <c r="AP150" s="25" t="str">
        <f t="shared" si="110"/>
        <v/>
      </c>
      <c r="AQ150" s="25" t="str">
        <f t="shared" si="111"/>
        <v/>
      </c>
      <c r="AR150" s="25" t="str">
        <f t="shared" si="112"/>
        <v/>
      </c>
      <c r="AS150" s="25" t="str">
        <f t="shared" si="124"/>
        <v/>
      </c>
      <c r="AT150" s="25" t="str">
        <f t="shared" si="125"/>
        <v/>
      </c>
      <c r="AU150" s="25" t="str">
        <f t="shared" si="126"/>
        <v/>
      </c>
      <c r="AV150" s="25" t="str">
        <f t="shared" si="127"/>
        <v/>
      </c>
      <c r="AW150" s="25" t="str">
        <f t="shared" si="128"/>
        <v/>
      </c>
      <c r="AX150" s="25" t="str">
        <f t="shared" si="129"/>
        <v/>
      </c>
      <c r="AY150" s="25" t="str">
        <f t="shared" si="130"/>
        <v/>
      </c>
      <c r="AZ150" s="25" t="str">
        <f t="shared" si="113"/>
        <v/>
      </c>
      <c r="BA150" s="25" t="str">
        <f t="shared" si="114"/>
        <v/>
      </c>
      <c r="BB150" s="25" t="str">
        <f t="shared" si="131"/>
        <v/>
      </c>
      <c r="BC150" s="25" t="str">
        <f t="shared" si="132"/>
        <v/>
      </c>
      <c r="BD150" s="25" t="str">
        <f t="shared" si="102"/>
        <v/>
      </c>
      <c r="BE150" s="25" t="str">
        <f t="shared" si="103"/>
        <v/>
      </c>
      <c r="BF150" s="25" t="str">
        <f t="shared" si="104"/>
        <v/>
      </c>
      <c r="BG150" s="25" t="str">
        <f t="shared" si="115"/>
        <v/>
      </c>
      <c r="BH150" s="25" t="str">
        <f t="shared" si="133"/>
        <v/>
      </c>
      <c r="BI150" s="25" t="str">
        <f t="shared" si="134"/>
        <v/>
      </c>
      <c r="BJ150" s="25" t="str">
        <f t="shared" si="135"/>
        <v/>
      </c>
      <c r="BK150" s="25" t="str">
        <f t="shared" si="136"/>
        <v/>
      </c>
      <c r="BL150" s="25" t="str">
        <f t="shared" si="137"/>
        <v/>
      </c>
      <c r="BM150" s="25" t="str">
        <f t="shared" si="138"/>
        <v/>
      </c>
      <c r="BN150" s="25" t="str">
        <f t="shared" si="106"/>
        <v/>
      </c>
      <c r="BO150" s="25" t="str">
        <f t="shared" si="116"/>
        <v/>
      </c>
      <c r="BP150" s="4"/>
    </row>
    <row r="151" spans="2:68" hidden="1" x14ac:dyDescent="0.25">
      <c r="B151" s="25">
        <v>145</v>
      </c>
      <c r="C151" s="25">
        <f t="shared" si="107"/>
        <v>0</v>
      </c>
      <c r="D151" s="25">
        <v>145</v>
      </c>
      <c r="E151" s="51"/>
      <c r="F151" s="108">
        <f t="shared" si="117"/>
        <v>0</v>
      </c>
      <c r="G151" s="107" t="str">
        <f t="shared" si="139"/>
        <v/>
      </c>
      <c r="H151" s="25" t="str">
        <f t="shared" si="118"/>
        <v/>
      </c>
      <c r="I151" s="25" t="str">
        <f t="shared" si="108"/>
        <v/>
      </c>
      <c r="J151" s="110">
        <f t="shared" si="119"/>
        <v>0</v>
      </c>
      <c r="K151" s="109"/>
      <c r="L151" s="27" t="str">
        <f>IFERROR(VLOOKUP(E151,'Road Races'!Q:AA,11,FALSE),"")</f>
        <v/>
      </c>
      <c r="M151" s="27" t="str">
        <f>IFERROR(VLOOKUP(E151,SGP!AM:AU,6,FALSE),"")</f>
        <v/>
      </c>
      <c r="N151" s="26" t="str">
        <f>IFERROR(VLOOKUP(E151,'Road Races'!AE:AO,11,FALSE),"")</f>
        <v/>
      </c>
      <c r="O151" s="27" t="str">
        <f>IFERROR(VLOOKUP(E151,'Relays - track &amp; field'!C:F,11,FALSE),"")</f>
        <v/>
      </c>
      <c r="P151" s="26" t="str">
        <f>IFERROR(VLOOKUP(E151,'Relays - track &amp; field'!J:T,11,FALSE),"")</f>
        <v/>
      </c>
      <c r="Q151" s="26" t="str">
        <f>IFERROR(VLOOKUP(E151,'Road Races'!AS:BC,11,FALSE),"")</f>
        <v/>
      </c>
      <c r="R151" s="26" t="str">
        <f>IFERROR(VLOOKUP(E151,'Road Races'!BG:BQ,11,FALSE),"")</f>
        <v/>
      </c>
      <c r="S151" s="26" t="str">
        <f>IFERROR(VLOOKUP(E151,SGP!U:Z,6,FALSE),"")</f>
        <v/>
      </c>
      <c r="T151" s="26" t="str">
        <f>IFERROR(VLOOKUP(E151,'Relays - track &amp; field'!X:AB,4,FALSE),"")</f>
        <v/>
      </c>
      <c r="U151" s="26" t="str">
        <f>IFERROR(VLOOKUP(E151,'Road Races'!BU:CE,11,FALSE),"")</f>
        <v/>
      </c>
      <c r="V151" s="27" t="str">
        <f>IFERROR(VLOOKUP(E151,'Relays - track &amp; field'!AE:AO,11,FALSE),"")</f>
        <v/>
      </c>
      <c r="W151" s="26" t="str">
        <f>IFERROR(VLOOKUP(E151,SGP!C:H,6,FALSE),"")</f>
        <v/>
      </c>
      <c r="X151" s="26" t="str">
        <f>IFERROR(VLOOKUP(E151,'Road Races'!CI:CS,11,FALSE),"")</f>
        <v/>
      </c>
      <c r="Y151" s="26" t="str">
        <f>IFERROR(VLOOKUP(E151,'Relays - track &amp; field'!AS:BC,11,FALSE),"")</f>
        <v/>
      </c>
      <c r="Z151" s="27" t="str">
        <f>IFERROR(VLOOKUP(E151,'Road Races'!CW:DG,11,FALSE),"")</f>
        <v/>
      </c>
      <c r="AA151" s="27" t="str">
        <f>IFERROR(VLOOKUP(Table!E151,'Club Champs'!D:H,4,FALSE),"")</f>
        <v/>
      </c>
      <c r="AB151" s="26" t="str">
        <f>IFERROR(VLOOKUP(E151,'Relays - track &amp; field'!AS:BC,11,FALSE),"")</f>
        <v/>
      </c>
      <c r="AC151" s="26" t="str">
        <f>IFERROR(VLOOKUP(E151,SGP!BE:BJ,6,FALSE),"")</f>
        <v/>
      </c>
      <c r="AD151" s="26" t="str">
        <f>IFERROR(VLOOKUP(E151,'Road Races'!DK:DU,11,FALSE),"")</f>
        <v/>
      </c>
      <c r="AE151" s="26" t="str">
        <f>IFERROR(VLOOKUP(E151,Marathon!C:M,11,FALSE),"")</f>
        <v/>
      </c>
      <c r="AF151" s="26"/>
      <c r="AG151" s="26" t="str">
        <f>IFERROR(VLOOKUP(E151,#REF!,11,FALSE),"")</f>
        <v/>
      </c>
      <c r="AH151" s="26" t="str">
        <f>IFERROR(VLOOKUP(E151,'Road Races'!DK:DU,11,FALSE),"")</f>
        <v/>
      </c>
      <c r="AI151" s="26" t="str">
        <f>IFERROR(VLOOKUP(E151,SGP!BE:BJ,6,FALSE),"")</f>
        <v/>
      </c>
      <c r="AJ151" s="25"/>
      <c r="AK151" s="25" t="str">
        <f t="shared" si="120"/>
        <v/>
      </c>
      <c r="AL151" s="25" t="str">
        <f t="shared" si="121"/>
        <v/>
      </c>
      <c r="AM151" s="25" t="str">
        <f t="shared" si="122"/>
        <v/>
      </c>
      <c r="AN151" s="25" t="str">
        <f t="shared" si="123"/>
        <v/>
      </c>
      <c r="AO151" s="25" t="str">
        <f t="shared" si="109"/>
        <v/>
      </c>
      <c r="AP151" s="25" t="str">
        <f t="shared" si="110"/>
        <v/>
      </c>
      <c r="AQ151" s="25" t="str">
        <f t="shared" si="111"/>
        <v/>
      </c>
      <c r="AR151" s="25" t="str">
        <f t="shared" si="112"/>
        <v/>
      </c>
      <c r="AS151" s="25" t="str">
        <f t="shared" si="124"/>
        <v/>
      </c>
      <c r="AT151" s="25" t="str">
        <f t="shared" si="125"/>
        <v/>
      </c>
      <c r="AU151" s="25" t="str">
        <f t="shared" si="126"/>
        <v/>
      </c>
      <c r="AV151" s="25" t="str">
        <f t="shared" si="127"/>
        <v/>
      </c>
      <c r="AW151" s="25" t="str">
        <f t="shared" si="128"/>
        <v/>
      </c>
      <c r="AX151" s="25" t="str">
        <f t="shared" si="129"/>
        <v/>
      </c>
      <c r="AY151" s="25" t="str">
        <f t="shared" si="130"/>
        <v/>
      </c>
      <c r="AZ151" s="25" t="str">
        <f t="shared" si="113"/>
        <v/>
      </c>
      <c r="BA151" s="25" t="str">
        <f t="shared" si="114"/>
        <v/>
      </c>
      <c r="BB151" s="25" t="str">
        <f t="shared" si="131"/>
        <v/>
      </c>
      <c r="BC151" s="25" t="str">
        <f t="shared" si="132"/>
        <v/>
      </c>
      <c r="BD151" s="25" t="str">
        <f t="shared" si="102"/>
        <v/>
      </c>
      <c r="BE151" s="25" t="str">
        <f t="shared" si="103"/>
        <v/>
      </c>
      <c r="BF151" s="25" t="str">
        <f t="shared" si="104"/>
        <v/>
      </c>
      <c r="BG151" s="25" t="str">
        <f t="shared" si="115"/>
        <v/>
      </c>
      <c r="BH151" s="25" t="str">
        <f t="shared" si="133"/>
        <v/>
      </c>
      <c r="BI151" s="25" t="str">
        <f t="shared" si="134"/>
        <v/>
      </c>
      <c r="BJ151" s="25" t="str">
        <f t="shared" si="135"/>
        <v/>
      </c>
      <c r="BK151" s="25" t="str">
        <f t="shared" si="136"/>
        <v/>
      </c>
      <c r="BL151" s="25" t="str">
        <f t="shared" si="137"/>
        <v/>
      </c>
      <c r="BM151" s="25" t="str">
        <f t="shared" si="138"/>
        <v/>
      </c>
      <c r="BN151" s="25" t="str">
        <f t="shared" si="106"/>
        <v/>
      </c>
      <c r="BO151" s="25" t="str">
        <f t="shared" si="116"/>
        <v/>
      </c>
      <c r="BP151" s="4"/>
    </row>
    <row r="152" spans="2:68" hidden="1" x14ac:dyDescent="0.25">
      <c r="B152" s="25">
        <v>146</v>
      </c>
      <c r="C152" s="25">
        <f t="shared" si="107"/>
        <v>0</v>
      </c>
      <c r="D152" s="25">
        <v>146</v>
      </c>
      <c r="E152" s="51"/>
      <c r="F152" s="108">
        <f t="shared" si="117"/>
        <v>0</v>
      </c>
      <c r="G152" s="107" t="str">
        <f t="shared" si="139"/>
        <v/>
      </c>
      <c r="H152" s="25" t="str">
        <f t="shared" si="118"/>
        <v/>
      </c>
      <c r="I152" s="25" t="str">
        <f t="shared" si="108"/>
        <v/>
      </c>
      <c r="J152" s="110">
        <f t="shared" si="119"/>
        <v>0</v>
      </c>
      <c r="K152" s="109"/>
      <c r="L152" s="27" t="str">
        <f>IFERROR(VLOOKUP(E152,'Road Races'!Q:AA,11,FALSE),"")</f>
        <v/>
      </c>
      <c r="M152" s="27" t="str">
        <f>IFERROR(VLOOKUP(E152,SGP!AM:AU,6,FALSE),"")</f>
        <v/>
      </c>
      <c r="N152" s="26" t="str">
        <f>IFERROR(VLOOKUP(E152,'Road Races'!AE:AO,11,FALSE),"")</f>
        <v/>
      </c>
      <c r="O152" s="27" t="str">
        <f>IFERROR(VLOOKUP(E152,'Relays - track &amp; field'!C:F,11,FALSE),"")</f>
        <v/>
      </c>
      <c r="P152" s="26" t="str">
        <f>IFERROR(VLOOKUP(E152,'Relays - track &amp; field'!J:T,11,FALSE),"")</f>
        <v/>
      </c>
      <c r="Q152" s="26" t="str">
        <f>IFERROR(VLOOKUP(E152,'Road Races'!AS:BC,11,FALSE),"")</f>
        <v/>
      </c>
      <c r="R152" s="26" t="str">
        <f>IFERROR(VLOOKUP(E152,'Road Races'!BG:BQ,11,FALSE),"")</f>
        <v/>
      </c>
      <c r="S152" s="26" t="str">
        <f>IFERROR(VLOOKUP(E152,SGP!U:Z,6,FALSE),"")</f>
        <v/>
      </c>
      <c r="T152" s="26" t="str">
        <f>IFERROR(VLOOKUP(E152,'Relays - track &amp; field'!X:AB,4,FALSE),"")</f>
        <v/>
      </c>
      <c r="U152" s="26" t="str">
        <f>IFERROR(VLOOKUP(E152,'Road Races'!BU:CE,11,FALSE),"")</f>
        <v/>
      </c>
      <c r="V152" s="27" t="str">
        <f>IFERROR(VLOOKUP(E152,'Relays - track &amp; field'!AE:AO,11,FALSE),"")</f>
        <v/>
      </c>
      <c r="W152" s="26" t="str">
        <f>IFERROR(VLOOKUP(E152,SGP!C:H,6,FALSE),"")</f>
        <v/>
      </c>
      <c r="X152" s="26" t="str">
        <f>IFERROR(VLOOKUP(E152,'Road Races'!CI:CS,11,FALSE),"")</f>
        <v/>
      </c>
      <c r="Y152" s="26" t="str">
        <f>IFERROR(VLOOKUP(E152,'Relays - track &amp; field'!AS:BC,11,FALSE),"")</f>
        <v/>
      </c>
      <c r="Z152" s="27" t="str">
        <f>IFERROR(VLOOKUP(E152,'Road Races'!CW:DG,11,FALSE),"")</f>
        <v/>
      </c>
      <c r="AA152" s="27" t="str">
        <f>IFERROR(VLOOKUP(Table!E152,'Club Champs'!D:H,4,FALSE),"")</f>
        <v/>
      </c>
      <c r="AB152" s="26" t="str">
        <f>IFERROR(VLOOKUP(E152,'Relays - track &amp; field'!AS:BC,11,FALSE),"")</f>
        <v/>
      </c>
      <c r="AC152" s="26" t="str">
        <f>IFERROR(VLOOKUP(E152,SGP!BE:BJ,6,FALSE),"")</f>
        <v/>
      </c>
      <c r="AD152" s="26" t="str">
        <f>IFERROR(VLOOKUP(E152,'Road Races'!DK:DU,11,FALSE),"")</f>
        <v/>
      </c>
      <c r="AE152" s="26" t="str">
        <f>IFERROR(VLOOKUP(E152,Marathon!C:M,11,FALSE),"")</f>
        <v/>
      </c>
      <c r="AF152" s="26"/>
      <c r="AG152" s="26" t="str">
        <f>IFERROR(VLOOKUP(E152,#REF!,11,FALSE),"")</f>
        <v/>
      </c>
      <c r="AH152" s="26" t="str">
        <f>IFERROR(VLOOKUP(E152,'Road Races'!DK:DU,11,FALSE),"")</f>
        <v/>
      </c>
      <c r="AI152" s="26" t="str">
        <f>IFERROR(VLOOKUP(E152,SGP!BE:BJ,6,FALSE),"")</f>
        <v/>
      </c>
      <c r="AJ152" s="25"/>
      <c r="AK152" s="25" t="str">
        <f t="shared" si="120"/>
        <v/>
      </c>
      <c r="AL152" s="25" t="str">
        <f t="shared" si="121"/>
        <v/>
      </c>
      <c r="AM152" s="25" t="str">
        <f t="shared" si="122"/>
        <v/>
      </c>
      <c r="AN152" s="25" t="str">
        <f t="shared" si="123"/>
        <v/>
      </c>
      <c r="AO152" s="25" t="str">
        <f t="shared" si="109"/>
        <v/>
      </c>
      <c r="AP152" s="25" t="str">
        <f t="shared" si="110"/>
        <v/>
      </c>
      <c r="AQ152" s="25" t="str">
        <f t="shared" si="111"/>
        <v/>
      </c>
      <c r="AR152" s="25" t="str">
        <f t="shared" si="112"/>
        <v/>
      </c>
      <c r="AS152" s="25" t="str">
        <f t="shared" si="124"/>
        <v/>
      </c>
      <c r="AT152" s="25" t="str">
        <f t="shared" si="125"/>
        <v/>
      </c>
      <c r="AU152" s="25" t="str">
        <f t="shared" si="126"/>
        <v/>
      </c>
      <c r="AV152" s="25" t="str">
        <f t="shared" si="127"/>
        <v/>
      </c>
      <c r="AW152" s="25" t="str">
        <f t="shared" si="128"/>
        <v/>
      </c>
      <c r="AX152" s="25" t="str">
        <f t="shared" si="129"/>
        <v/>
      </c>
      <c r="AY152" s="25" t="str">
        <f t="shared" si="130"/>
        <v/>
      </c>
      <c r="AZ152" s="25" t="str">
        <f t="shared" si="113"/>
        <v/>
      </c>
      <c r="BA152" s="25" t="str">
        <f t="shared" si="114"/>
        <v/>
      </c>
      <c r="BB152" s="25" t="str">
        <f t="shared" si="131"/>
        <v/>
      </c>
      <c r="BC152" s="25" t="str">
        <f t="shared" si="132"/>
        <v/>
      </c>
      <c r="BD152" s="25" t="str">
        <f t="shared" si="102"/>
        <v/>
      </c>
      <c r="BE152" s="25" t="str">
        <f t="shared" si="103"/>
        <v/>
      </c>
      <c r="BF152" s="25" t="str">
        <f t="shared" si="104"/>
        <v/>
      </c>
      <c r="BG152" s="25" t="str">
        <f t="shared" si="115"/>
        <v/>
      </c>
      <c r="BH152" s="25" t="str">
        <f t="shared" si="133"/>
        <v/>
      </c>
      <c r="BI152" s="25" t="str">
        <f t="shared" si="134"/>
        <v/>
      </c>
      <c r="BJ152" s="25" t="str">
        <f t="shared" si="135"/>
        <v/>
      </c>
      <c r="BK152" s="25" t="str">
        <f t="shared" si="136"/>
        <v/>
      </c>
      <c r="BL152" s="25" t="str">
        <f t="shared" si="137"/>
        <v/>
      </c>
      <c r="BM152" s="25" t="str">
        <f t="shared" si="138"/>
        <v/>
      </c>
      <c r="BN152" s="25" t="str">
        <f t="shared" si="106"/>
        <v/>
      </c>
      <c r="BO152" s="25" t="str">
        <f t="shared" si="116"/>
        <v/>
      </c>
      <c r="BP152" s="4"/>
    </row>
    <row r="153" spans="2:68" hidden="1" x14ac:dyDescent="0.25">
      <c r="B153" s="25">
        <v>147</v>
      </c>
      <c r="C153" s="25">
        <f t="shared" si="107"/>
        <v>0</v>
      </c>
      <c r="D153" s="25">
        <v>147</v>
      </c>
      <c r="E153" s="51"/>
      <c r="F153" s="108">
        <f t="shared" si="117"/>
        <v>0</v>
      </c>
      <c r="G153" s="107" t="str">
        <f t="shared" si="139"/>
        <v/>
      </c>
      <c r="H153" s="25" t="str">
        <f t="shared" si="118"/>
        <v/>
      </c>
      <c r="I153" s="25" t="str">
        <f t="shared" si="108"/>
        <v/>
      </c>
      <c r="J153" s="110">
        <f t="shared" si="119"/>
        <v>0</v>
      </c>
      <c r="K153" s="109"/>
      <c r="L153" s="27" t="str">
        <f>IFERROR(VLOOKUP(E153,'Road Races'!Q:AA,11,FALSE),"")</f>
        <v/>
      </c>
      <c r="M153" s="27" t="str">
        <f>IFERROR(VLOOKUP(E153,SGP!AM:AU,6,FALSE),"")</f>
        <v/>
      </c>
      <c r="N153" s="26" t="str">
        <f>IFERROR(VLOOKUP(E153,'Road Races'!AE:AO,11,FALSE),"")</f>
        <v/>
      </c>
      <c r="O153" s="27" t="str">
        <f>IFERROR(VLOOKUP(E153,'Relays - track &amp; field'!C:F,11,FALSE),"")</f>
        <v/>
      </c>
      <c r="P153" s="26" t="str">
        <f>IFERROR(VLOOKUP(E153,'Relays - track &amp; field'!J:T,11,FALSE),"")</f>
        <v/>
      </c>
      <c r="Q153" s="26" t="str">
        <f>IFERROR(VLOOKUP(E153,'Road Races'!AS:BC,11,FALSE),"")</f>
        <v/>
      </c>
      <c r="R153" s="26" t="str">
        <f>IFERROR(VLOOKUP(E153,'Road Races'!BG:BQ,11,FALSE),"")</f>
        <v/>
      </c>
      <c r="S153" s="26" t="str">
        <f>IFERROR(VLOOKUP(E153,SGP!U:Z,6,FALSE),"")</f>
        <v/>
      </c>
      <c r="T153" s="26" t="str">
        <f>IFERROR(VLOOKUP(E153,'Relays - track &amp; field'!X:AB,4,FALSE),"")</f>
        <v/>
      </c>
      <c r="U153" s="26" t="str">
        <f>IFERROR(VLOOKUP(E153,'Road Races'!BU:CE,11,FALSE),"")</f>
        <v/>
      </c>
      <c r="V153" s="27" t="str">
        <f>IFERROR(VLOOKUP(E153,'Relays - track &amp; field'!AE:AO,11,FALSE),"")</f>
        <v/>
      </c>
      <c r="W153" s="26" t="str">
        <f>IFERROR(VLOOKUP(E153,SGP!C:H,6,FALSE),"")</f>
        <v/>
      </c>
      <c r="X153" s="26" t="str">
        <f>IFERROR(VLOOKUP(E153,'Road Races'!CI:CS,11,FALSE),"")</f>
        <v/>
      </c>
      <c r="Y153" s="26" t="str">
        <f>IFERROR(VLOOKUP(E153,'Relays - track &amp; field'!AS:BC,11,FALSE),"")</f>
        <v/>
      </c>
      <c r="Z153" s="27" t="str">
        <f>IFERROR(VLOOKUP(E153,'Road Races'!CW:DG,11,FALSE),"")</f>
        <v/>
      </c>
      <c r="AA153" s="27" t="str">
        <f>IFERROR(VLOOKUP(Table!E153,'Club Champs'!D:H,4,FALSE),"")</f>
        <v/>
      </c>
      <c r="AB153" s="26" t="str">
        <f>IFERROR(VLOOKUP(E153,'Relays - track &amp; field'!AS:BC,11,FALSE),"")</f>
        <v/>
      </c>
      <c r="AC153" s="26" t="str">
        <f>IFERROR(VLOOKUP(E153,SGP!BE:BJ,6,FALSE),"")</f>
        <v/>
      </c>
      <c r="AD153" s="26" t="str">
        <f>IFERROR(VLOOKUP(E153,'Road Races'!DK:DU,11,FALSE),"")</f>
        <v/>
      </c>
      <c r="AE153" s="26" t="str">
        <f>IFERROR(VLOOKUP(E153,Marathon!C:M,11,FALSE),"")</f>
        <v/>
      </c>
      <c r="AF153" s="26"/>
      <c r="AG153" s="26" t="str">
        <f>IFERROR(VLOOKUP(E153,#REF!,11,FALSE),"")</f>
        <v/>
      </c>
      <c r="AH153" s="26" t="str">
        <f>IFERROR(VLOOKUP(E153,'Road Races'!DK:DU,11,FALSE),"")</f>
        <v/>
      </c>
      <c r="AI153" s="26" t="str">
        <f>IFERROR(VLOOKUP(E153,SGP!BE:BJ,6,FALSE),"")</f>
        <v/>
      </c>
      <c r="AJ153" s="25"/>
      <c r="AK153" s="25" t="str">
        <f t="shared" si="120"/>
        <v/>
      </c>
      <c r="AL153" s="25" t="str">
        <f t="shared" si="121"/>
        <v/>
      </c>
      <c r="AM153" s="25" t="str">
        <f t="shared" si="122"/>
        <v/>
      </c>
      <c r="AN153" s="25" t="str">
        <f t="shared" si="123"/>
        <v/>
      </c>
      <c r="AO153" s="25" t="str">
        <f t="shared" si="109"/>
        <v/>
      </c>
      <c r="AP153" s="25" t="str">
        <f t="shared" si="110"/>
        <v/>
      </c>
      <c r="AQ153" s="25" t="str">
        <f t="shared" si="111"/>
        <v/>
      </c>
      <c r="AR153" s="25" t="str">
        <f t="shared" si="112"/>
        <v/>
      </c>
      <c r="AS153" s="25" t="str">
        <f t="shared" si="124"/>
        <v/>
      </c>
      <c r="AT153" s="25" t="str">
        <f t="shared" si="125"/>
        <v/>
      </c>
      <c r="AU153" s="25" t="str">
        <f t="shared" si="126"/>
        <v/>
      </c>
      <c r="AV153" s="25" t="str">
        <f t="shared" si="127"/>
        <v/>
      </c>
      <c r="AW153" s="25" t="str">
        <f t="shared" si="128"/>
        <v/>
      </c>
      <c r="AX153" s="25" t="str">
        <f t="shared" si="129"/>
        <v/>
      </c>
      <c r="AY153" s="25" t="str">
        <f t="shared" si="130"/>
        <v/>
      </c>
      <c r="AZ153" s="25" t="str">
        <f t="shared" si="113"/>
        <v/>
      </c>
      <c r="BA153" s="25" t="str">
        <f t="shared" si="114"/>
        <v/>
      </c>
      <c r="BB153" s="25" t="str">
        <f t="shared" si="131"/>
        <v/>
      </c>
      <c r="BC153" s="25" t="str">
        <f t="shared" si="132"/>
        <v/>
      </c>
      <c r="BD153" s="25" t="str">
        <f t="shared" si="102"/>
        <v/>
      </c>
      <c r="BE153" s="25" t="str">
        <f t="shared" si="103"/>
        <v/>
      </c>
      <c r="BF153" s="25" t="str">
        <f t="shared" si="104"/>
        <v/>
      </c>
      <c r="BG153" s="25" t="str">
        <f t="shared" si="115"/>
        <v/>
      </c>
      <c r="BH153" s="25" t="str">
        <f t="shared" si="133"/>
        <v/>
      </c>
      <c r="BI153" s="25" t="str">
        <f t="shared" si="134"/>
        <v/>
      </c>
      <c r="BJ153" s="25" t="str">
        <f t="shared" si="135"/>
        <v/>
      </c>
      <c r="BK153" s="25" t="str">
        <f t="shared" si="136"/>
        <v/>
      </c>
      <c r="BL153" s="25" t="str">
        <f t="shared" si="137"/>
        <v/>
      </c>
      <c r="BM153" s="25" t="str">
        <f t="shared" si="138"/>
        <v/>
      </c>
      <c r="BN153" s="25" t="str">
        <f t="shared" si="106"/>
        <v/>
      </c>
      <c r="BO153" s="25" t="str">
        <f t="shared" si="116"/>
        <v/>
      </c>
      <c r="BP153" s="4"/>
    </row>
    <row r="154" spans="2:68" hidden="1" x14ac:dyDescent="0.25">
      <c r="B154" s="25">
        <v>148</v>
      </c>
      <c r="C154" s="25">
        <f t="shared" si="107"/>
        <v>0</v>
      </c>
      <c r="D154" s="25">
        <v>148</v>
      </c>
      <c r="E154" s="51"/>
      <c r="F154" s="108">
        <f t="shared" si="117"/>
        <v>0</v>
      </c>
      <c r="G154" s="107" t="str">
        <f t="shared" si="139"/>
        <v/>
      </c>
      <c r="H154" s="25" t="str">
        <f t="shared" si="118"/>
        <v/>
      </c>
      <c r="I154" s="25" t="str">
        <f t="shared" si="108"/>
        <v/>
      </c>
      <c r="J154" s="110">
        <f t="shared" si="119"/>
        <v>0</v>
      </c>
      <c r="K154" s="109"/>
      <c r="L154" s="27" t="str">
        <f>IFERROR(VLOOKUP(E154,'Road Races'!Q:AA,11,FALSE),"")</f>
        <v/>
      </c>
      <c r="M154" s="27" t="str">
        <f>IFERROR(VLOOKUP(E154,SGP!AM:AU,6,FALSE),"")</f>
        <v/>
      </c>
      <c r="N154" s="26" t="str">
        <f>IFERROR(VLOOKUP(E154,'Road Races'!AE:AO,11,FALSE),"")</f>
        <v/>
      </c>
      <c r="O154" s="27" t="str">
        <f>IFERROR(VLOOKUP(E154,'Relays - track &amp; field'!C:F,11,FALSE),"")</f>
        <v/>
      </c>
      <c r="P154" s="26" t="str">
        <f>IFERROR(VLOOKUP(E154,'Relays - track &amp; field'!J:T,11,FALSE),"")</f>
        <v/>
      </c>
      <c r="Q154" s="26" t="str">
        <f>IFERROR(VLOOKUP(E154,'Road Races'!AS:BC,11,FALSE),"")</f>
        <v/>
      </c>
      <c r="R154" s="26" t="str">
        <f>IFERROR(VLOOKUP(E154,'Road Races'!BG:BQ,11,FALSE),"")</f>
        <v/>
      </c>
      <c r="S154" s="26" t="str">
        <f>IFERROR(VLOOKUP(E154,SGP!U:Z,6,FALSE),"")</f>
        <v/>
      </c>
      <c r="T154" s="26" t="str">
        <f>IFERROR(VLOOKUP(E154,'Relays - track &amp; field'!X:AB,4,FALSE),"")</f>
        <v/>
      </c>
      <c r="U154" s="26" t="str">
        <f>IFERROR(VLOOKUP(E154,'Road Races'!BU:CE,11,FALSE),"")</f>
        <v/>
      </c>
      <c r="V154" s="27" t="str">
        <f>IFERROR(VLOOKUP(E154,'Relays - track &amp; field'!AE:AO,11,FALSE),"")</f>
        <v/>
      </c>
      <c r="W154" s="26" t="str">
        <f>IFERROR(VLOOKUP(E154,SGP!C:H,6,FALSE),"")</f>
        <v/>
      </c>
      <c r="X154" s="26" t="str">
        <f>IFERROR(VLOOKUP(E154,'Road Races'!CI:CS,11,FALSE),"")</f>
        <v/>
      </c>
      <c r="Y154" s="26" t="str">
        <f>IFERROR(VLOOKUP(E154,'Relays - track &amp; field'!AS:BC,11,FALSE),"")</f>
        <v/>
      </c>
      <c r="Z154" s="27" t="str">
        <f>IFERROR(VLOOKUP(E154,'Road Races'!CW:DG,11,FALSE),"")</f>
        <v/>
      </c>
      <c r="AA154" s="27" t="str">
        <f>IFERROR(VLOOKUP(Table!E154,'Club Champs'!D:H,4,FALSE),"")</f>
        <v/>
      </c>
      <c r="AB154" s="26" t="str">
        <f>IFERROR(VLOOKUP(E154,'Relays - track &amp; field'!AS:BC,11,FALSE),"")</f>
        <v/>
      </c>
      <c r="AC154" s="26" t="str">
        <f>IFERROR(VLOOKUP(E154,SGP!BE:BJ,6,FALSE),"")</f>
        <v/>
      </c>
      <c r="AD154" s="26" t="str">
        <f>IFERROR(VLOOKUP(E154,'Road Races'!DK:DU,11,FALSE),"")</f>
        <v/>
      </c>
      <c r="AE154" s="26" t="str">
        <f>IFERROR(VLOOKUP(E154,Marathon!C:M,11,FALSE),"")</f>
        <v/>
      </c>
      <c r="AF154" s="26"/>
      <c r="AG154" s="26" t="str">
        <f>IFERROR(VLOOKUP(E154,#REF!,11,FALSE),"")</f>
        <v/>
      </c>
      <c r="AH154" s="26" t="str">
        <f>IFERROR(VLOOKUP(E154,'Road Races'!DK:DU,11,FALSE),"")</f>
        <v/>
      </c>
      <c r="AI154" s="26" t="str">
        <f>IFERROR(VLOOKUP(E154,SGP!BE:BJ,6,FALSE),"")</f>
        <v/>
      </c>
      <c r="AJ154" s="25"/>
      <c r="AK154" s="25" t="str">
        <f t="shared" si="120"/>
        <v/>
      </c>
      <c r="AL154" s="25" t="str">
        <f t="shared" si="121"/>
        <v/>
      </c>
      <c r="AM154" s="25" t="str">
        <f t="shared" si="122"/>
        <v/>
      </c>
      <c r="AN154" s="25" t="str">
        <f t="shared" si="123"/>
        <v/>
      </c>
      <c r="AO154" s="25" t="str">
        <f t="shared" si="109"/>
        <v/>
      </c>
      <c r="AP154" s="25" t="str">
        <f t="shared" si="110"/>
        <v/>
      </c>
      <c r="AQ154" s="25" t="str">
        <f t="shared" si="111"/>
        <v/>
      </c>
      <c r="AR154" s="25" t="str">
        <f t="shared" si="112"/>
        <v/>
      </c>
      <c r="AS154" s="25" t="str">
        <f t="shared" si="124"/>
        <v/>
      </c>
      <c r="AT154" s="25" t="str">
        <f t="shared" si="125"/>
        <v/>
      </c>
      <c r="AU154" s="25" t="str">
        <f t="shared" si="126"/>
        <v/>
      </c>
      <c r="AV154" s="25" t="str">
        <f t="shared" si="127"/>
        <v/>
      </c>
      <c r="AW154" s="25" t="str">
        <f t="shared" si="128"/>
        <v/>
      </c>
      <c r="AX154" s="25" t="str">
        <f t="shared" si="129"/>
        <v/>
      </c>
      <c r="AY154" s="25" t="str">
        <f t="shared" si="130"/>
        <v/>
      </c>
      <c r="AZ154" s="25" t="str">
        <f t="shared" si="113"/>
        <v/>
      </c>
      <c r="BA154" s="25" t="str">
        <f t="shared" si="114"/>
        <v/>
      </c>
      <c r="BB154" s="25" t="str">
        <f t="shared" si="131"/>
        <v/>
      </c>
      <c r="BC154" s="25" t="str">
        <f t="shared" si="132"/>
        <v/>
      </c>
      <c r="BD154" s="25" t="str">
        <f t="shared" si="102"/>
        <v/>
      </c>
      <c r="BE154" s="25" t="str">
        <f t="shared" si="103"/>
        <v/>
      </c>
      <c r="BF154" s="25" t="str">
        <f t="shared" si="104"/>
        <v/>
      </c>
      <c r="BG154" s="25" t="str">
        <f t="shared" si="115"/>
        <v/>
      </c>
      <c r="BH154" s="25" t="str">
        <f t="shared" si="133"/>
        <v/>
      </c>
      <c r="BI154" s="25" t="str">
        <f t="shared" si="134"/>
        <v/>
      </c>
      <c r="BJ154" s="25" t="str">
        <f t="shared" si="135"/>
        <v/>
      </c>
      <c r="BK154" s="25" t="str">
        <f t="shared" si="136"/>
        <v/>
      </c>
      <c r="BL154" s="25" t="str">
        <f t="shared" si="137"/>
        <v/>
      </c>
      <c r="BM154" s="25" t="str">
        <f t="shared" si="138"/>
        <v/>
      </c>
      <c r="BN154" s="25" t="str">
        <f t="shared" si="106"/>
        <v/>
      </c>
      <c r="BO154" s="25" t="str">
        <f t="shared" si="116"/>
        <v/>
      </c>
      <c r="BP154" s="4"/>
    </row>
    <row r="155" spans="2:68" hidden="1" x14ac:dyDescent="0.25">
      <c r="B155" s="25">
        <v>149</v>
      </c>
      <c r="C155" s="25">
        <f t="shared" si="107"/>
        <v>0</v>
      </c>
      <c r="D155" s="25">
        <v>149</v>
      </c>
      <c r="E155" s="51"/>
      <c r="F155" s="108">
        <f t="shared" si="117"/>
        <v>0</v>
      </c>
      <c r="G155" s="107" t="str">
        <f t="shared" si="139"/>
        <v/>
      </c>
      <c r="H155" s="25" t="str">
        <f t="shared" si="118"/>
        <v/>
      </c>
      <c r="I155" s="25" t="str">
        <f t="shared" si="108"/>
        <v/>
      </c>
      <c r="J155" s="110">
        <f t="shared" si="119"/>
        <v>0</v>
      </c>
      <c r="K155" s="109"/>
      <c r="L155" s="27" t="str">
        <f>IFERROR(VLOOKUP(E155,'Road Races'!Q:AA,11,FALSE),"")</f>
        <v/>
      </c>
      <c r="M155" s="27" t="str">
        <f>IFERROR(VLOOKUP(E155,SGP!AM:AU,6,FALSE),"")</f>
        <v/>
      </c>
      <c r="N155" s="26" t="str">
        <f>IFERROR(VLOOKUP(E155,'Road Races'!AE:AO,11,FALSE),"")</f>
        <v/>
      </c>
      <c r="O155" s="27" t="str">
        <f>IFERROR(VLOOKUP(E155,'Relays - track &amp; field'!C:F,11,FALSE),"")</f>
        <v/>
      </c>
      <c r="P155" s="26" t="str">
        <f>IFERROR(VLOOKUP(E155,'Relays - track &amp; field'!J:T,11,FALSE),"")</f>
        <v/>
      </c>
      <c r="Q155" s="26" t="str">
        <f>IFERROR(VLOOKUP(E155,'Road Races'!AS:BC,11,FALSE),"")</f>
        <v/>
      </c>
      <c r="R155" s="26" t="str">
        <f>IFERROR(VLOOKUP(E155,'Road Races'!BG:BQ,11,FALSE),"")</f>
        <v/>
      </c>
      <c r="S155" s="26" t="str">
        <f>IFERROR(VLOOKUP(E155,SGP!U:Z,6,FALSE),"")</f>
        <v/>
      </c>
      <c r="T155" s="26" t="str">
        <f>IFERROR(VLOOKUP(E155,'Relays - track &amp; field'!X:AB,4,FALSE),"")</f>
        <v/>
      </c>
      <c r="U155" s="26" t="str">
        <f>IFERROR(VLOOKUP(E155,'Road Races'!BU:CE,11,FALSE),"")</f>
        <v/>
      </c>
      <c r="V155" s="27" t="str">
        <f>IFERROR(VLOOKUP(E155,'Relays - track &amp; field'!AE:AO,11,FALSE),"")</f>
        <v/>
      </c>
      <c r="W155" s="26" t="str">
        <f>IFERROR(VLOOKUP(E155,SGP!C:H,6,FALSE),"")</f>
        <v/>
      </c>
      <c r="X155" s="26" t="str">
        <f>IFERROR(VLOOKUP(E155,'Road Races'!CI:CS,11,FALSE),"")</f>
        <v/>
      </c>
      <c r="Y155" s="26" t="str">
        <f>IFERROR(VLOOKUP(E155,'Relays - track &amp; field'!AS:BC,11,FALSE),"")</f>
        <v/>
      </c>
      <c r="Z155" s="27" t="str">
        <f>IFERROR(VLOOKUP(E155,'Road Races'!CW:DG,11,FALSE),"")</f>
        <v/>
      </c>
      <c r="AA155" s="27" t="str">
        <f>IFERROR(VLOOKUP(Table!E155,'Club Champs'!D:H,4,FALSE),"")</f>
        <v/>
      </c>
      <c r="AB155" s="26" t="str">
        <f>IFERROR(VLOOKUP(E155,'Relays - track &amp; field'!AS:BC,11,FALSE),"")</f>
        <v/>
      </c>
      <c r="AC155" s="26" t="str">
        <f>IFERROR(VLOOKUP(E155,SGP!BE:BJ,6,FALSE),"")</f>
        <v/>
      </c>
      <c r="AD155" s="26" t="str">
        <f>IFERROR(VLOOKUP(E155,'Road Races'!DK:DU,11,FALSE),"")</f>
        <v/>
      </c>
      <c r="AE155" s="26" t="str">
        <f>IFERROR(VLOOKUP(E155,Marathon!C:M,11,FALSE),"")</f>
        <v/>
      </c>
      <c r="AF155" s="26"/>
      <c r="AG155" s="26" t="str">
        <f>IFERROR(VLOOKUP(E155,#REF!,11,FALSE),"")</f>
        <v/>
      </c>
      <c r="AH155" s="26" t="str">
        <f>IFERROR(VLOOKUP(E155,'Road Races'!DK:DU,11,FALSE),"")</f>
        <v/>
      </c>
      <c r="AI155" s="26" t="str">
        <f>IFERROR(VLOOKUP(E155,SGP!BE:BJ,6,FALSE),"")</f>
        <v/>
      </c>
      <c r="AJ155" s="25"/>
      <c r="AK155" s="25" t="str">
        <f t="shared" si="120"/>
        <v/>
      </c>
      <c r="AL155" s="25" t="str">
        <f t="shared" si="121"/>
        <v/>
      </c>
      <c r="AM155" s="25" t="str">
        <f t="shared" si="122"/>
        <v/>
      </c>
      <c r="AN155" s="25" t="str">
        <f t="shared" si="123"/>
        <v/>
      </c>
      <c r="AO155" s="25" t="str">
        <f t="shared" si="109"/>
        <v/>
      </c>
      <c r="AP155" s="25" t="str">
        <f t="shared" si="110"/>
        <v/>
      </c>
      <c r="AQ155" s="25" t="str">
        <f t="shared" si="111"/>
        <v/>
      </c>
      <c r="AR155" s="25" t="str">
        <f t="shared" si="112"/>
        <v/>
      </c>
      <c r="AS155" s="25" t="str">
        <f t="shared" si="124"/>
        <v/>
      </c>
      <c r="AT155" s="25" t="str">
        <f t="shared" si="125"/>
        <v/>
      </c>
      <c r="AU155" s="25" t="str">
        <f t="shared" si="126"/>
        <v/>
      </c>
      <c r="AV155" s="25" t="str">
        <f t="shared" si="127"/>
        <v/>
      </c>
      <c r="AW155" s="25" t="str">
        <f t="shared" si="128"/>
        <v/>
      </c>
      <c r="AX155" s="25" t="str">
        <f t="shared" si="129"/>
        <v/>
      </c>
      <c r="AY155" s="25" t="str">
        <f t="shared" si="130"/>
        <v/>
      </c>
      <c r="AZ155" s="25" t="str">
        <f t="shared" si="113"/>
        <v/>
      </c>
      <c r="BA155" s="25" t="str">
        <f t="shared" si="114"/>
        <v/>
      </c>
      <c r="BB155" s="25" t="str">
        <f t="shared" si="131"/>
        <v/>
      </c>
      <c r="BC155" s="25" t="str">
        <f t="shared" si="132"/>
        <v/>
      </c>
      <c r="BD155" s="25" t="str">
        <f t="shared" si="102"/>
        <v/>
      </c>
      <c r="BE155" s="25" t="str">
        <f t="shared" si="103"/>
        <v/>
      </c>
      <c r="BF155" s="25" t="str">
        <f t="shared" si="104"/>
        <v/>
      </c>
      <c r="BG155" s="25" t="str">
        <f t="shared" si="115"/>
        <v/>
      </c>
      <c r="BH155" s="25" t="str">
        <f t="shared" si="133"/>
        <v/>
      </c>
      <c r="BI155" s="25" t="str">
        <f t="shared" si="134"/>
        <v/>
      </c>
      <c r="BJ155" s="25" t="str">
        <f t="shared" si="135"/>
        <v/>
      </c>
      <c r="BK155" s="25" t="str">
        <f t="shared" si="136"/>
        <v/>
      </c>
      <c r="BL155" s="25" t="str">
        <f t="shared" si="137"/>
        <v/>
      </c>
      <c r="BM155" s="25" t="str">
        <f t="shared" si="138"/>
        <v/>
      </c>
      <c r="BN155" s="25" t="str">
        <f t="shared" si="106"/>
        <v/>
      </c>
      <c r="BO155" s="25" t="str">
        <f t="shared" si="116"/>
        <v/>
      </c>
      <c r="BP155" s="4"/>
    </row>
    <row r="156" spans="2:68" hidden="1" x14ac:dyDescent="0.25">
      <c r="B156" s="25">
        <v>150</v>
      </c>
      <c r="C156" s="25">
        <f t="shared" si="107"/>
        <v>0</v>
      </c>
      <c r="D156" s="25">
        <v>150</v>
      </c>
      <c r="E156" s="51"/>
      <c r="F156" s="108">
        <f t="shared" si="117"/>
        <v>0</v>
      </c>
      <c r="G156" s="107" t="str">
        <f t="shared" si="139"/>
        <v/>
      </c>
      <c r="H156" s="25" t="str">
        <f t="shared" si="118"/>
        <v/>
      </c>
      <c r="I156" s="25" t="str">
        <f t="shared" si="108"/>
        <v/>
      </c>
      <c r="J156" s="110">
        <f t="shared" si="119"/>
        <v>0</v>
      </c>
      <c r="K156" s="109"/>
      <c r="L156" s="27" t="str">
        <f>IFERROR(VLOOKUP(E156,'Road Races'!Q:AA,11,FALSE),"")</f>
        <v/>
      </c>
      <c r="M156" s="27" t="str">
        <f>IFERROR(VLOOKUP(E156,SGP!AM:AU,6,FALSE),"")</f>
        <v/>
      </c>
      <c r="N156" s="26" t="str">
        <f>IFERROR(VLOOKUP(E156,'Road Races'!AE:AO,11,FALSE),"")</f>
        <v/>
      </c>
      <c r="O156" s="27" t="str">
        <f>IFERROR(VLOOKUP(E156,'Relays - track &amp; field'!C:F,11,FALSE),"")</f>
        <v/>
      </c>
      <c r="P156" s="26" t="str">
        <f>IFERROR(VLOOKUP(E156,'Relays - track &amp; field'!J:T,11,FALSE),"")</f>
        <v/>
      </c>
      <c r="Q156" s="26" t="str">
        <f>IFERROR(VLOOKUP(E156,'Road Races'!AS:BC,11,FALSE),"")</f>
        <v/>
      </c>
      <c r="R156" s="26" t="str">
        <f>IFERROR(VLOOKUP(E156,'Road Races'!BG:BQ,11,FALSE),"")</f>
        <v/>
      </c>
      <c r="S156" s="26" t="str">
        <f>IFERROR(VLOOKUP(E156,SGP!U:Z,6,FALSE),"")</f>
        <v/>
      </c>
      <c r="T156" s="26" t="str">
        <f>IFERROR(VLOOKUP(E156,'Relays - track &amp; field'!X:AB,4,FALSE),"")</f>
        <v/>
      </c>
      <c r="U156" s="26" t="str">
        <f>IFERROR(VLOOKUP(E156,'Road Races'!BU:CE,11,FALSE),"")</f>
        <v/>
      </c>
      <c r="V156" s="27" t="str">
        <f>IFERROR(VLOOKUP(E156,'Relays - track &amp; field'!AE:AO,11,FALSE),"")</f>
        <v/>
      </c>
      <c r="W156" s="26" t="str">
        <f>IFERROR(VLOOKUP(E156,SGP!C:H,6,FALSE),"")</f>
        <v/>
      </c>
      <c r="X156" s="26" t="str">
        <f>IFERROR(VLOOKUP(E156,'Road Races'!CI:CS,11,FALSE),"")</f>
        <v/>
      </c>
      <c r="Y156" s="26" t="str">
        <f>IFERROR(VLOOKUP(E156,'Relays - track &amp; field'!AS:BC,11,FALSE),"")</f>
        <v/>
      </c>
      <c r="Z156" s="27" t="str">
        <f>IFERROR(VLOOKUP(E156,'Road Races'!CW:DG,11,FALSE),"")</f>
        <v/>
      </c>
      <c r="AA156" s="27" t="str">
        <f>IFERROR(VLOOKUP(Table!E156,'Club Champs'!D:H,4,FALSE),"")</f>
        <v/>
      </c>
      <c r="AB156" s="26" t="str">
        <f>IFERROR(VLOOKUP(E156,'Relays - track &amp; field'!AS:BC,11,FALSE),"")</f>
        <v/>
      </c>
      <c r="AC156" s="26" t="str">
        <f>IFERROR(VLOOKUP(E156,SGP!BE:BJ,6,FALSE),"")</f>
        <v/>
      </c>
      <c r="AD156" s="26" t="str">
        <f>IFERROR(VLOOKUP(E156,'Road Races'!DK:DU,11,FALSE),"")</f>
        <v/>
      </c>
      <c r="AE156" s="26" t="str">
        <f>IFERROR(VLOOKUP(E156,Marathon!C:M,11,FALSE),"")</f>
        <v/>
      </c>
      <c r="AF156" s="26"/>
      <c r="AG156" s="26" t="str">
        <f>IFERROR(VLOOKUP(E156,#REF!,11,FALSE),"")</f>
        <v/>
      </c>
      <c r="AH156" s="26" t="str">
        <f>IFERROR(VLOOKUP(E156,'Road Races'!DK:DU,11,FALSE),"")</f>
        <v/>
      </c>
      <c r="AI156" s="26" t="str">
        <f>IFERROR(VLOOKUP(E156,SGP!BE:BJ,6,FALSE),"")</f>
        <v/>
      </c>
      <c r="AJ156" s="25"/>
      <c r="AK156" s="25" t="str">
        <f t="shared" si="120"/>
        <v/>
      </c>
      <c r="AL156" s="25" t="str">
        <f t="shared" si="121"/>
        <v/>
      </c>
      <c r="AM156" s="25" t="str">
        <f t="shared" si="122"/>
        <v/>
      </c>
      <c r="AN156" s="25" t="str">
        <f t="shared" si="123"/>
        <v/>
      </c>
      <c r="AO156" s="25" t="str">
        <f t="shared" si="109"/>
        <v/>
      </c>
      <c r="AP156" s="25" t="str">
        <f t="shared" si="110"/>
        <v/>
      </c>
      <c r="AQ156" s="25" t="str">
        <f t="shared" si="111"/>
        <v/>
      </c>
      <c r="AR156" s="25" t="str">
        <f t="shared" si="112"/>
        <v/>
      </c>
      <c r="AS156" s="25" t="str">
        <f t="shared" si="124"/>
        <v/>
      </c>
      <c r="AT156" s="25" t="str">
        <f t="shared" si="125"/>
        <v/>
      </c>
      <c r="AU156" s="25" t="str">
        <f t="shared" si="126"/>
        <v/>
      </c>
      <c r="AV156" s="25" t="str">
        <f t="shared" si="127"/>
        <v/>
      </c>
      <c r="AW156" s="25" t="str">
        <f t="shared" si="128"/>
        <v/>
      </c>
      <c r="AX156" s="25" t="str">
        <f t="shared" si="129"/>
        <v/>
      </c>
      <c r="AY156" s="25" t="str">
        <f t="shared" si="130"/>
        <v/>
      </c>
      <c r="AZ156" s="25" t="str">
        <f t="shared" si="113"/>
        <v/>
      </c>
      <c r="BA156" s="25" t="str">
        <f t="shared" si="114"/>
        <v/>
      </c>
      <c r="BB156" s="25" t="str">
        <f t="shared" si="131"/>
        <v/>
      </c>
      <c r="BC156" s="25" t="str">
        <f t="shared" si="132"/>
        <v/>
      </c>
      <c r="BD156" s="25" t="str">
        <f t="shared" si="102"/>
        <v/>
      </c>
      <c r="BE156" s="25" t="str">
        <f t="shared" si="103"/>
        <v/>
      </c>
      <c r="BF156" s="25" t="str">
        <f t="shared" si="104"/>
        <v/>
      </c>
      <c r="BG156" s="25" t="str">
        <f t="shared" si="115"/>
        <v/>
      </c>
      <c r="BH156" s="25" t="str">
        <f t="shared" si="133"/>
        <v/>
      </c>
      <c r="BI156" s="25" t="str">
        <f t="shared" si="134"/>
        <v/>
      </c>
      <c r="BJ156" s="25" t="str">
        <f t="shared" si="135"/>
        <v/>
      </c>
      <c r="BK156" s="25" t="str">
        <f t="shared" si="136"/>
        <v/>
      </c>
      <c r="BL156" s="25" t="str">
        <f t="shared" si="137"/>
        <v/>
      </c>
      <c r="BM156" s="25" t="str">
        <f t="shared" si="138"/>
        <v/>
      </c>
      <c r="BN156" s="25" t="str">
        <f t="shared" si="106"/>
        <v/>
      </c>
      <c r="BO156" s="25" t="str">
        <f t="shared" si="116"/>
        <v/>
      </c>
      <c r="BP156" s="4"/>
    </row>
    <row r="157" spans="2:68" hidden="1" x14ac:dyDescent="0.25">
      <c r="B157" s="25">
        <v>151</v>
      </c>
      <c r="C157" s="25">
        <f t="shared" si="107"/>
        <v>0</v>
      </c>
      <c r="D157" s="25">
        <v>151</v>
      </c>
      <c r="E157" s="51"/>
      <c r="F157" s="108">
        <f t="shared" si="117"/>
        <v>0</v>
      </c>
      <c r="G157" s="107" t="str">
        <f t="shared" si="139"/>
        <v/>
      </c>
      <c r="H157" s="25" t="str">
        <f t="shared" si="118"/>
        <v/>
      </c>
      <c r="I157" s="25" t="str">
        <f t="shared" si="108"/>
        <v/>
      </c>
      <c r="J157" s="110">
        <f t="shared" si="119"/>
        <v>0</v>
      </c>
      <c r="K157" s="109"/>
      <c r="L157" s="27" t="str">
        <f>IFERROR(VLOOKUP(E157,'Road Races'!Q:AA,11,FALSE),"")</f>
        <v/>
      </c>
      <c r="M157" s="27" t="str">
        <f>IFERROR(VLOOKUP(E157,SGP!AM:AU,6,FALSE),"")</f>
        <v/>
      </c>
      <c r="N157" s="26" t="str">
        <f>IFERROR(VLOOKUP(E157,'Road Races'!AE:AO,11,FALSE),"")</f>
        <v/>
      </c>
      <c r="O157" s="27" t="str">
        <f>IFERROR(VLOOKUP(E157,'Relays - track &amp; field'!C:F,11,FALSE),"")</f>
        <v/>
      </c>
      <c r="P157" s="26" t="str">
        <f>IFERROR(VLOOKUP(E157,'Relays - track &amp; field'!J:T,11,FALSE),"")</f>
        <v/>
      </c>
      <c r="Q157" s="26" t="str">
        <f>IFERROR(VLOOKUP(E157,'Road Races'!AS:BC,11,FALSE),"")</f>
        <v/>
      </c>
      <c r="R157" s="26" t="str">
        <f>IFERROR(VLOOKUP(E157,'Road Races'!BG:BQ,11,FALSE),"")</f>
        <v/>
      </c>
      <c r="S157" s="26" t="str">
        <f>IFERROR(VLOOKUP(E157,SGP!U:Z,6,FALSE),"")</f>
        <v/>
      </c>
      <c r="T157" s="26" t="str">
        <f>IFERROR(VLOOKUP(E157,'Relays - track &amp; field'!X:AB,4,FALSE),"")</f>
        <v/>
      </c>
      <c r="U157" s="26" t="str">
        <f>IFERROR(VLOOKUP(E157,'Road Races'!BU:CE,11,FALSE),"")</f>
        <v/>
      </c>
      <c r="V157" s="27" t="str">
        <f>IFERROR(VLOOKUP(E157,'Relays - track &amp; field'!AE:AO,11,FALSE),"")</f>
        <v/>
      </c>
      <c r="W157" s="26" t="str">
        <f>IFERROR(VLOOKUP(E157,SGP!C:H,6,FALSE),"")</f>
        <v/>
      </c>
      <c r="X157" s="26" t="str">
        <f>IFERROR(VLOOKUP(E157,'Road Races'!CI:CS,11,FALSE),"")</f>
        <v/>
      </c>
      <c r="Y157" s="26" t="str">
        <f>IFERROR(VLOOKUP(E157,'Relays - track &amp; field'!AS:BC,11,FALSE),"")</f>
        <v/>
      </c>
      <c r="Z157" s="27" t="str">
        <f>IFERROR(VLOOKUP(E157,'Road Races'!CW:DG,11,FALSE),"")</f>
        <v/>
      </c>
      <c r="AA157" s="27" t="str">
        <f>IFERROR(VLOOKUP(Table!E157,'Club Champs'!D:H,4,FALSE),"")</f>
        <v/>
      </c>
      <c r="AB157" s="26" t="str">
        <f>IFERROR(VLOOKUP(E157,'Relays - track &amp; field'!AS:BC,11,FALSE),"")</f>
        <v/>
      </c>
      <c r="AC157" s="26" t="str">
        <f>IFERROR(VLOOKUP(E157,SGP!BE:BJ,6,FALSE),"")</f>
        <v/>
      </c>
      <c r="AD157" s="26" t="str">
        <f>IFERROR(VLOOKUP(E157,'Road Races'!DK:DU,11,FALSE),"")</f>
        <v/>
      </c>
      <c r="AE157" s="26" t="str">
        <f>IFERROR(VLOOKUP(E157,Marathon!C:M,11,FALSE),"")</f>
        <v/>
      </c>
      <c r="AF157" s="26"/>
      <c r="AG157" s="26" t="str">
        <f>IFERROR(VLOOKUP(E157,#REF!,11,FALSE),"")</f>
        <v/>
      </c>
      <c r="AH157" s="26" t="str">
        <f>IFERROR(VLOOKUP(E157,'Road Races'!DK:DU,11,FALSE),"")</f>
        <v/>
      </c>
      <c r="AI157" s="26" t="str">
        <f>IFERROR(VLOOKUP(E157,SGP!BE:BJ,6,FALSE),"")</f>
        <v/>
      </c>
      <c r="AJ157" s="25"/>
      <c r="AK157" s="25" t="str">
        <f t="shared" si="120"/>
        <v/>
      </c>
      <c r="AL157" s="25" t="str">
        <f t="shared" si="121"/>
        <v/>
      </c>
      <c r="AM157" s="25" t="str">
        <f t="shared" si="122"/>
        <v/>
      </c>
      <c r="AN157" s="25" t="str">
        <f t="shared" si="123"/>
        <v/>
      </c>
      <c r="AO157" s="25" t="str">
        <f t="shared" si="109"/>
        <v/>
      </c>
      <c r="AP157" s="25" t="str">
        <f t="shared" si="110"/>
        <v/>
      </c>
      <c r="AQ157" s="25" t="str">
        <f t="shared" si="111"/>
        <v/>
      </c>
      <c r="AR157" s="25" t="str">
        <f t="shared" si="112"/>
        <v/>
      </c>
      <c r="AS157" s="25" t="str">
        <f t="shared" si="124"/>
        <v/>
      </c>
      <c r="AT157" s="25" t="str">
        <f t="shared" si="125"/>
        <v/>
      </c>
      <c r="AU157" s="25" t="str">
        <f t="shared" si="126"/>
        <v/>
      </c>
      <c r="AV157" s="25" t="str">
        <f t="shared" si="127"/>
        <v/>
      </c>
      <c r="AW157" s="25" t="str">
        <f t="shared" si="128"/>
        <v/>
      </c>
      <c r="AX157" s="25" t="str">
        <f t="shared" si="129"/>
        <v/>
      </c>
      <c r="AY157" s="25" t="str">
        <f t="shared" si="130"/>
        <v/>
      </c>
      <c r="AZ157" s="25" t="str">
        <f t="shared" si="113"/>
        <v/>
      </c>
      <c r="BA157" s="25" t="str">
        <f t="shared" si="114"/>
        <v/>
      </c>
      <c r="BB157" s="25" t="str">
        <f t="shared" si="131"/>
        <v/>
      </c>
      <c r="BC157" s="25" t="str">
        <f t="shared" si="132"/>
        <v/>
      </c>
      <c r="BD157" s="25" t="str">
        <f t="shared" si="102"/>
        <v/>
      </c>
      <c r="BE157" s="25" t="str">
        <f t="shared" si="103"/>
        <v/>
      </c>
      <c r="BF157" s="25" t="str">
        <f t="shared" si="104"/>
        <v/>
      </c>
      <c r="BG157" s="25" t="str">
        <f t="shared" si="115"/>
        <v/>
      </c>
      <c r="BH157" s="25" t="str">
        <f t="shared" si="133"/>
        <v/>
      </c>
      <c r="BI157" s="25" t="str">
        <f t="shared" si="134"/>
        <v/>
      </c>
      <c r="BJ157" s="25" t="str">
        <f t="shared" si="135"/>
        <v/>
      </c>
      <c r="BK157" s="25" t="str">
        <f t="shared" si="136"/>
        <v/>
      </c>
      <c r="BL157" s="25" t="str">
        <f t="shared" si="137"/>
        <v/>
      </c>
      <c r="BM157" s="25" t="str">
        <f t="shared" si="138"/>
        <v/>
      </c>
      <c r="BN157" s="25" t="str">
        <f t="shared" si="106"/>
        <v/>
      </c>
      <c r="BO157" s="25" t="str">
        <f t="shared" si="116"/>
        <v/>
      </c>
      <c r="BP157" s="4"/>
    </row>
    <row r="158" spans="2:68" hidden="1" x14ac:dyDescent="0.25">
      <c r="B158" s="25">
        <v>152</v>
      </c>
      <c r="C158" s="25">
        <f t="shared" si="107"/>
        <v>0</v>
      </c>
      <c r="D158" s="25">
        <v>152</v>
      </c>
      <c r="E158" s="51"/>
      <c r="F158" s="108">
        <f t="shared" si="117"/>
        <v>0</v>
      </c>
      <c r="G158" s="107" t="str">
        <f t="shared" si="139"/>
        <v/>
      </c>
      <c r="H158" s="25" t="str">
        <f t="shared" si="118"/>
        <v/>
      </c>
      <c r="I158" s="25" t="str">
        <f t="shared" si="108"/>
        <v/>
      </c>
      <c r="J158" s="110">
        <f t="shared" si="119"/>
        <v>0</v>
      </c>
      <c r="K158" s="109"/>
      <c r="L158" s="27" t="str">
        <f>IFERROR(VLOOKUP(E158,'Road Races'!Q:AA,11,FALSE),"")</f>
        <v/>
      </c>
      <c r="M158" s="27" t="str">
        <f>IFERROR(VLOOKUP(E158,SGP!AM:AU,6,FALSE),"")</f>
        <v/>
      </c>
      <c r="N158" s="26" t="str">
        <f>IFERROR(VLOOKUP(E158,'Road Races'!AE:AO,11,FALSE),"")</f>
        <v/>
      </c>
      <c r="O158" s="27" t="str">
        <f>IFERROR(VLOOKUP(E158,'Relays - track &amp; field'!C:F,11,FALSE),"")</f>
        <v/>
      </c>
      <c r="P158" s="26" t="str">
        <f>IFERROR(VLOOKUP(E158,'Relays - track &amp; field'!J:T,11,FALSE),"")</f>
        <v/>
      </c>
      <c r="Q158" s="26" t="str">
        <f>IFERROR(VLOOKUP(E158,'Road Races'!AS:BC,11,FALSE),"")</f>
        <v/>
      </c>
      <c r="R158" s="26" t="str">
        <f>IFERROR(VLOOKUP(E158,'Road Races'!BG:BQ,11,FALSE),"")</f>
        <v/>
      </c>
      <c r="S158" s="26" t="str">
        <f>IFERROR(VLOOKUP(E158,SGP!U:Z,6,FALSE),"")</f>
        <v/>
      </c>
      <c r="T158" s="26" t="str">
        <f>IFERROR(VLOOKUP(E158,'Relays - track &amp; field'!X:AB,4,FALSE),"")</f>
        <v/>
      </c>
      <c r="U158" s="26" t="str">
        <f>IFERROR(VLOOKUP(E158,'Road Races'!BU:CE,11,FALSE),"")</f>
        <v/>
      </c>
      <c r="V158" s="27" t="str">
        <f>IFERROR(VLOOKUP(E158,'Relays - track &amp; field'!AE:AO,11,FALSE),"")</f>
        <v/>
      </c>
      <c r="W158" s="26" t="str">
        <f>IFERROR(VLOOKUP(E158,SGP!C:H,6,FALSE),"")</f>
        <v/>
      </c>
      <c r="X158" s="26" t="str">
        <f>IFERROR(VLOOKUP(E158,'Road Races'!CI:CS,11,FALSE),"")</f>
        <v/>
      </c>
      <c r="Y158" s="26" t="str">
        <f>IFERROR(VLOOKUP(E158,'Relays - track &amp; field'!AS:BC,11,FALSE),"")</f>
        <v/>
      </c>
      <c r="Z158" s="27" t="str">
        <f>IFERROR(VLOOKUP(E158,'Road Races'!CW:DG,11,FALSE),"")</f>
        <v/>
      </c>
      <c r="AA158" s="27" t="str">
        <f>IFERROR(VLOOKUP(Table!E158,'Club Champs'!D:H,4,FALSE),"")</f>
        <v/>
      </c>
      <c r="AB158" s="26" t="str">
        <f>IFERROR(VLOOKUP(E158,'Relays - track &amp; field'!AS:BC,11,FALSE),"")</f>
        <v/>
      </c>
      <c r="AC158" s="26" t="str">
        <f>IFERROR(VLOOKUP(E158,SGP!BE:BJ,6,FALSE),"")</f>
        <v/>
      </c>
      <c r="AD158" s="26" t="str">
        <f>IFERROR(VLOOKUP(E158,'Road Races'!DK:DU,11,FALSE),"")</f>
        <v/>
      </c>
      <c r="AE158" s="26" t="str">
        <f>IFERROR(VLOOKUP(E158,Marathon!C:M,11,FALSE),"")</f>
        <v/>
      </c>
      <c r="AF158" s="26"/>
      <c r="AG158" s="26" t="str">
        <f>IFERROR(VLOOKUP(E158,#REF!,11,FALSE),"")</f>
        <v/>
      </c>
      <c r="AH158" s="26" t="str">
        <f>IFERROR(VLOOKUP(E158,'Road Races'!DK:DU,11,FALSE),"")</f>
        <v/>
      </c>
      <c r="AI158" s="26" t="str">
        <f>IFERROR(VLOOKUP(E158,SGP!BE:BJ,6,FALSE),"")</f>
        <v/>
      </c>
      <c r="AJ158" s="25"/>
      <c r="AK158" s="25" t="str">
        <f t="shared" si="120"/>
        <v/>
      </c>
      <c r="AL158" s="25" t="str">
        <f t="shared" si="121"/>
        <v/>
      </c>
      <c r="AM158" s="25" t="str">
        <f t="shared" si="122"/>
        <v/>
      </c>
      <c r="AN158" s="25" t="str">
        <f t="shared" si="123"/>
        <v/>
      </c>
      <c r="AO158" s="25" t="str">
        <f t="shared" si="109"/>
        <v/>
      </c>
      <c r="AP158" s="25" t="str">
        <f t="shared" si="110"/>
        <v/>
      </c>
      <c r="AQ158" s="25" t="str">
        <f t="shared" si="111"/>
        <v/>
      </c>
      <c r="AR158" s="25" t="str">
        <f t="shared" si="112"/>
        <v/>
      </c>
      <c r="AS158" s="25" t="str">
        <f t="shared" si="124"/>
        <v/>
      </c>
      <c r="AT158" s="25" t="str">
        <f t="shared" si="125"/>
        <v/>
      </c>
      <c r="AU158" s="25" t="str">
        <f t="shared" si="126"/>
        <v/>
      </c>
      <c r="AV158" s="25" t="str">
        <f t="shared" si="127"/>
        <v/>
      </c>
      <c r="AW158" s="25" t="str">
        <f t="shared" si="128"/>
        <v/>
      </c>
      <c r="AX158" s="25" t="str">
        <f t="shared" si="129"/>
        <v/>
      </c>
      <c r="AY158" s="25" t="str">
        <f t="shared" si="130"/>
        <v/>
      </c>
      <c r="AZ158" s="25" t="str">
        <f t="shared" si="113"/>
        <v/>
      </c>
      <c r="BA158" s="25" t="str">
        <f t="shared" si="114"/>
        <v/>
      </c>
      <c r="BB158" s="25" t="str">
        <f t="shared" si="131"/>
        <v/>
      </c>
      <c r="BC158" s="25" t="str">
        <f t="shared" si="132"/>
        <v/>
      </c>
      <c r="BD158" s="25" t="str">
        <f t="shared" si="102"/>
        <v/>
      </c>
      <c r="BE158" s="25" t="str">
        <f t="shared" si="103"/>
        <v/>
      </c>
      <c r="BF158" s="25" t="str">
        <f t="shared" si="104"/>
        <v/>
      </c>
      <c r="BG158" s="25" t="str">
        <f t="shared" si="115"/>
        <v/>
      </c>
      <c r="BH158" s="25" t="str">
        <f t="shared" si="133"/>
        <v/>
      </c>
      <c r="BI158" s="25" t="str">
        <f t="shared" si="134"/>
        <v/>
      </c>
      <c r="BJ158" s="25" t="str">
        <f t="shared" si="135"/>
        <v/>
      </c>
      <c r="BK158" s="25" t="str">
        <f t="shared" si="136"/>
        <v/>
      </c>
      <c r="BL158" s="25" t="str">
        <f t="shared" si="137"/>
        <v/>
      </c>
      <c r="BM158" s="25" t="str">
        <f t="shared" si="138"/>
        <v/>
      </c>
      <c r="BN158" s="25" t="str">
        <f t="shared" si="106"/>
        <v/>
      </c>
      <c r="BO158" s="25" t="str">
        <f t="shared" si="116"/>
        <v/>
      </c>
      <c r="BP158" s="4"/>
    </row>
    <row r="159" spans="2:68" hidden="1" x14ac:dyDescent="0.25">
      <c r="B159" s="25">
        <v>153</v>
      </c>
      <c r="C159" s="25">
        <f t="shared" si="107"/>
        <v>0</v>
      </c>
      <c r="D159" s="25">
        <v>153</v>
      </c>
      <c r="E159" s="51"/>
      <c r="F159" s="108">
        <f t="shared" si="117"/>
        <v>0</v>
      </c>
      <c r="G159" s="107" t="str">
        <f t="shared" si="139"/>
        <v/>
      </c>
      <c r="H159" s="25" t="str">
        <f t="shared" si="118"/>
        <v/>
      </c>
      <c r="I159" s="25" t="str">
        <f t="shared" si="108"/>
        <v/>
      </c>
      <c r="J159" s="110">
        <f t="shared" si="119"/>
        <v>0</v>
      </c>
      <c r="K159" s="109"/>
      <c r="L159" s="27" t="str">
        <f>IFERROR(VLOOKUP(E159,'Road Races'!Q:AA,11,FALSE),"")</f>
        <v/>
      </c>
      <c r="M159" s="27" t="str">
        <f>IFERROR(VLOOKUP(E159,SGP!AM:AU,6,FALSE),"")</f>
        <v/>
      </c>
      <c r="N159" s="26" t="str">
        <f>IFERROR(VLOOKUP(E159,'Road Races'!AE:AO,11,FALSE),"")</f>
        <v/>
      </c>
      <c r="O159" s="27" t="str">
        <f>IFERROR(VLOOKUP(E159,'Relays - track &amp; field'!C:F,11,FALSE),"")</f>
        <v/>
      </c>
      <c r="P159" s="26" t="str">
        <f>IFERROR(VLOOKUP(E159,'Relays - track &amp; field'!J:T,11,FALSE),"")</f>
        <v/>
      </c>
      <c r="Q159" s="26" t="str">
        <f>IFERROR(VLOOKUP(E159,'Road Races'!AS:BC,11,FALSE),"")</f>
        <v/>
      </c>
      <c r="R159" s="26" t="str">
        <f>IFERROR(VLOOKUP(E159,'Road Races'!BG:BQ,11,FALSE),"")</f>
        <v/>
      </c>
      <c r="S159" s="26" t="str">
        <f>IFERROR(VLOOKUP(E159,SGP!U:Z,6,FALSE),"")</f>
        <v/>
      </c>
      <c r="T159" s="26" t="str">
        <f>IFERROR(VLOOKUP(E159,'Relays - track &amp; field'!X:AB,4,FALSE),"")</f>
        <v/>
      </c>
      <c r="U159" s="26" t="str">
        <f>IFERROR(VLOOKUP(E159,'Road Races'!BU:CE,11,FALSE),"")</f>
        <v/>
      </c>
      <c r="V159" s="27" t="str">
        <f>IFERROR(VLOOKUP(E159,'Relays - track &amp; field'!AE:AO,11,FALSE),"")</f>
        <v/>
      </c>
      <c r="W159" s="26" t="str">
        <f>IFERROR(VLOOKUP(E159,SGP!C:H,6,FALSE),"")</f>
        <v/>
      </c>
      <c r="X159" s="26" t="str">
        <f>IFERROR(VLOOKUP(E159,'Road Races'!CI:CS,11,FALSE),"")</f>
        <v/>
      </c>
      <c r="Y159" s="26" t="str">
        <f>IFERROR(VLOOKUP(E159,'Relays - track &amp; field'!AS:BC,11,FALSE),"")</f>
        <v/>
      </c>
      <c r="Z159" s="27" t="str">
        <f>IFERROR(VLOOKUP(E159,'Road Races'!CW:DG,11,FALSE),"")</f>
        <v/>
      </c>
      <c r="AA159" s="27" t="str">
        <f>IFERROR(VLOOKUP(Table!E159,'Club Champs'!D:H,4,FALSE),"")</f>
        <v/>
      </c>
      <c r="AB159" s="26" t="str">
        <f>IFERROR(VLOOKUP(E159,'Relays - track &amp; field'!AS:BC,11,FALSE),"")</f>
        <v/>
      </c>
      <c r="AC159" s="26" t="str">
        <f>IFERROR(VLOOKUP(E159,SGP!BE:BJ,6,FALSE),"")</f>
        <v/>
      </c>
      <c r="AD159" s="26" t="str">
        <f>IFERROR(VLOOKUP(E159,'Road Races'!DK:DU,11,FALSE),"")</f>
        <v/>
      </c>
      <c r="AE159" s="26" t="str">
        <f>IFERROR(VLOOKUP(E159,Marathon!C:M,11,FALSE),"")</f>
        <v/>
      </c>
      <c r="AF159" s="26"/>
      <c r="AG159" s="26" t="str">
        <f>IFERROR(VLOOKUP(E159,#REF!,11,FALSE),"")</f>
        <v/>
      </c>
      <c r="AH159" s="26" t="str">
        <f>IFERROR(VLOOKUP(E159,'Road Races'!DK:DU,11,FALSE),"")</f>
        <v/>
      </c>
      <c r="AI159" s="26" t="str">
        <f>IFERROR(VLOOKUP(E159,SGP!BE:BJ,6,FALSE),"")</f>
        <v/>
      </c>
      <c r="AJ159" s="25"/>
      <c r="AK159" s="25" t="str">
        <f t="shared" si="120"/>
        <v/>
      </c>
      <c r="AL159" s="25" t="str">
        <f t="shared" si="121"/>
        <v/>
      </c>
      <c r="AM159" s="25" t="str">
        <f t="shared" si="122"/>
        <v/>
      </c>
      <c r="AN159" s="25" t="str">
        <f t="shared" si="123"/>
        <v/>
      </c>
      <c r="AO159" s="25" t="str">
        <f t="shared" si="109"/>
        <v/>
      </c>
      <c r="AP159" s="25" t="str">
        <f t="shared" si="110"/>
        <v/>
      </c>
      <c r="AQ159" s="25" t="str">
        <f t="shared" si="111"/>
        <v/>
      </c>
      <c r="AR159" s="25" t="str">
        <f t="shared" si="112"/>
        <v/>
      </c>
      <c r="AS159" s="25" t="str">
        <f t="shared" si="124"/>
        <v/>
      </c>
      <c r="AT159" s="25" t="str">
        <f t="shared" si="125"/>
        <v/>
      </c>
      <c r="AU159" s="25" t="str">
        <f t="shared" si="126"/>
        <v/>
      </c>
      <c r="AV159" s="25" t="str">
        <f t="shared" si="127"/>
        <v/>
      </c>
      <c r="AW159" s="25" t="str">
        <f t="shared" si="128"/>
        <v/>
      </c>
      <c r="AX159" s="25" t="str">
        <f t="shared" si="129"/>
        <v/>
      </c>
      <c r="AY159" s="25" t="str">
        <f t="shared" si="130"/>
        <v/>
      </c>
      <c r="AZ159" s="25" t="str">
        <f t="shared" si="113"/>
        <v/>
      </c>
      <c r="BA159" s="25" t="str">
        <f t="shared" si="114"/>
        <v/>
      </c>
      <c r="BB159" s="25" t="str">
        <f t="shared" si="131"/>
        <v/>
      </c>
      <c r="BC159" s="25" t="str">
        <f t="shared" si="132"/>
        <v/>
      </c>
      <c r="BD159" s="25" t="str">
        <f t="shared" si="102"/>
        <v/>
      </c>
      <c r="BE159" s="25" t="str">
        <f t="shared" si="103"/>
        <v/>
      </c>
      <c r="BF159" s="25" t="str">
        <f t="shared" si="104"/>
        <v/>
      </c>
      <c r="BG159" s="25" t="str">
        <f t="shared" si="115"/>
        <v/>
      </c>
      <c r="BH159" s="25" t="str">
        <f t="shared" si="133"/>
        <v/>
      </c>
      <c r="BI159" s="25" t="str">
        <f t="shared" si="134"/>
        <v/>
      </c>
      <c r="BJ159" s="25" t="str">
        <f t="shared" si="135"/>
        <v/>
      </c>
      <c r="BK159" s="25" t="str">
        <f t="shared" si="136"/>
        <v/>
      </c>
      <c r="BL159" s="25" t="str">
        <f t="shared" si="137"/>
        <v/>
      </c>
      <c r="BM159" s="25" t="str">
        <f t="shared" si="138"/>
        <v/>
      </c>
      <c r="BN159" s="25" t="str">
        <f t="shared" si="106"/>
        <v/>
      </c>
      <c r="BO159" s="25" t="str">
        <f t="shared" si="116"/>
        <v/>
      </c>
      <c r="BP159" s="4"/>
    </row>
    <row r="160" spans="2:68" hidden="1" x14ac:dyDescent="0.25">
      <c r="B160" s="25">
        <v>154</v>
      </c>
      <c r="C160" s="25">
        <f t="shared" si="107"/>
        <v>0</v>
      </c>
      <c r="D160" s="25">
        <v>154</v>
      </c>
      <c r="E160" s="51"/>
      <c r="F160" s="108">
        <f t="shared" si="117"/>
        <v>0</v>
      </c>
      <c r="G160" s="107" t="str">
        <f t="shared" si="139"/>
        <v/>
      </c>
      <c r="H160" s="25" t="str">
        <f t="shared" si="118"/>
        <v/>
      </c>
      <c r="I160" s="25" t="str">
        <f t="shared" si="108"/>
        <v/>
      </c>
      <c r="J160" s="110">
        <f t="shared" si="119"/>
        <v>0</v>
      </c>
      <c r="K160" s="109"/>
      <c r="L160" s="27" t="str">
        <f>IFERROR(VLOOKUP(E160,'Road Races'!Q:AA,11,FALSE),"")</f>
        <v/>
      </c>
      <c r="M160" s="27" t="str">
        <f>IFERROR(VLOOKUP(E160,SGP!AM:AU,6,FALSE),"")</f>
        <v/>
      </c>
      <c r="N160" s="26" t="str">
        <f>IFERROR(VLOOKUP(E160,'Road Races'!AE:AO,11,FALSE),"")</f>
        <v/>
      </c>
      <c r="O160" s="27" t="str">
        <f>IFERROR(VLOOKUP(E160,'Relays - track &amp; field'!C:F,11,FALSE),"")</f>
        <v/>
      </c>
      <c r="P160" s="26" t="str">
        <f>IFERROR(VLOOKUP(E160,'Relays - track &amp; field'!J:T,11,FALSE),"")</f>
        <v/>
      </c>
      <c r="Q160" s="26" t="str">
        <f>IFERROR(VLOOKUP(E160,'Road Races'!AS:BC,11,FALSE),"")</f>
        <v/>
      </c>
      <c r="R160" s="26" t="str">
        <f>IFERROR(VLOOKUP(E160,'Road Races'!BG:BQ,11,FALSE),"")</f>
        <v/>
      </c>
      <c r="S160" s="26" t="str">
        <f>IFERROR(VLOOKUP(E160,SGP!U:Z,6,FALSE),"")</f>
        <v/>
      </c>
      <c r="T160" s="26" t="str">
        <f>IFERROR(VLOOKUP(E160,'Relays - track &amp; field'!X:AB,4,FALSE),"")</f>
        <v/>
      </c>
      <c r="U160" s="26" t="str">
        <f>IFERROR(VLOOKUP(E160,'Road Races'!BU:CE,11,FALSE),"")</f>
        <v/>
      </c>
      <c r="V160" s="27" t="str">
        <f>IFERROR(VLOOKUP(E160,'Relays - track &amp; field'!AE:AO,11,FALSE),"")</f>
        <v/>
      </c>
      <c r="W160" s="26" t="str">
        <f>IFERROR(VLOOKUP(E160,SGP!C:H,6,FALSE),"")</f>
        <v/>
      </c>
      <c r="X160" s="26" t="str">
        <f>IFERROR(VLOOKUP(E160,'Road Races'!CI:CS,11,FALSE),"")</f>
        <v/>
      </c>
      <c r="Y160" s="26" t="str">
        <f>IFERROR(VLOOKUP(E160,'Relays - track &amp; field'!AS:BC,11,FALSE),"")</f>
        <v/>
      </c>
      <c r="Z160" s="27" t="str">
        <f>IFERROR(VLOOKUP(E160,'Road Races'!CW:DG,11,FALSE),"")</f>
        <v/>
      </c>
      <c r="AA160" s="27" t="str">
        <f>IFERROR(VLOOKUP(Table!E160,'Club Champs'!D:H,4,FALSE),"")</f>
        <v/>
      </c>
      <c r="AB160" s="26" t="str">
        <f>IFERROR(VLOOKUP(E160,'Relays - track &amp; field'!AS:BC,11,FALSE),"")</f>
        <v/>
      </c>
      <c r="AC160" s="26" t="str">
        <f>IFERROR(VLOOKUP(E160,SGP!BE:BJ,6,FALSE),"")</f>
        <v/>
      </c>
      <c r="AD160" s="26" t="str">
        <f>IFERROR(VLOOKUP(E160,'Road Races'!DK:DU,11,FALSE),"")</f>
        <v/>
      </c>
      <c r="AE160" s="26" t="str">
        <f>IFERROR(VLOOKUP(E160,Marathon!C:M,11,FALSE),"")</f>
        <v/>
      </c>
      <c r="AF160" s="26"/>
      <c r="AG160" s="26" t="str">
        <f>IFERROR(VLOOKUP(E160,#REF!,11,FALSE),"")</f>
        <v/>
      </c>
      <c r="AH160" s="26" t="str">
        <f>IFERROR(VLOOKUP(E160,'Road Races'!DK:DU,11,FALSE),"")</f>
        <v/>
      </c>
      <c r="AI160" s="26" t="str">
        <f>IFERROR(VLOOKUP(E160,SGP!BE:BJ,6,FALSE),"")</f>
        <v/>
      </c>
      <c r="AJ160" s="25"/>
      <c r="AK160" s="25" t="str">
        <f t="shared" si="120"/>
        <v/>
      </c>
      <c r="AL160" s="25" t="str">
        <f t="shared" si="121"/>
        <v/>
      </c>
      <c r="AM160" s="25" t="str">
        <f t="shared" si="122"/>
        <v/>
      </c>
      <c r="AN160" s="25" t="str">
        <f t="shared" si="123"/>
        <v/>
      </c>
      <c r="AO160" s="25" t="str">
        <f t="shared" si="109"/>
        <v/>
      </c>
      <c r="AP160" s="25" t="str">
        <f t="shared" si="110"/>
        <v/>
      </c>
      <c r="AQ160" s="25" t="str">
        <f t="shared" si="111"/>
        <v/>
      </c>
      <c r="AR160" s="25" t="str">
        <f t="shared" si="112"/>
        <v/>
      </c>
      <c r="AS160" s="25" t="str">
        <f t="shared" si="124"/>
        <v/>
      </c>
      <c r="AT160" s="25" t="str">
        <f t="shared" si="125"/>
        <v/>
      </c>
      <c r="AU160" s="25" t="str">
        <f t="shared" si="126"/>
        <v/>
      </c>
      <c r="AV160" s="25" t="str">
        <f t="shared" si="127"/>
        <v/>
      </c>
      <c r="AW160" s="25" t="str">
        <f t="shared" si="128"/>
        <v/>
      </c>
      <c r="AX160" s="25" t="str">
        <f t="shared" si="129"/>
        <v/>
      </c>
      <c r="AY160" s="25" t="str">
        <f t="shared" si="130"/>
        <v/>
      </c>
      <c r="AZ160" s="25" t="str">
        <f t="shared" si="113"/>
        <v/>
      </c>
      <c r="BA160" s="25" t="str">
        <f t="shared" si="114"/>
        <v/>
      </c>
      <c r="BB160" s="25" t="str">
        <f t="shared" si="131"/>
        <v/>
      </c>
      <c r="BC160" s="25" t="str">
        <f t="shared" si="132"/>
        <v/>
      </c>
      <c r="BD160" s="25" t="str">
        <f t="shared" si="102"/>
        <v/>
      </c>
      <c r="BE160" s="25" t="str">
        <f t="shared" si="103"/>
        <v/>
      </c>
      <c r="BF160" s="25" t="str">
        <f t="shared" si="104"/>
        <v/>
      </c>
      <c r="BG160" s="25" t="str">
        <f t="shared" si="115"/>
        <v/>
      </c>
      <c r="BH160" s="25" t="str">
        <f t="shared" si="133"/>
        <v/>
      </c>
      <c r="BI160" s="25" t="str">
        <f t="shared" si="134"/>
        <v/>
      </c>
      <c r="BJ160" s="25" t="str">
        <f t="shared" si="135"/>
        <v/>
      </c>
      <c r="BK160" s="25" t="str">
        <f t="shared" si="136"/>
        <v/>
      </c>
      <c r="BL160" s="25" t="str">
        <f t="shared" si="137"/>
        <v/>
      </c>
      <c r="BM160" s="25" t="str">
        <f t="shared" si="138"/>
        <v/>
      </c>
      <c r="BN160" s="25" t="str">
        <f t="shared" si="106"/>
        <v/>
      </c>
      <c r="BO160" s="25" t="str">
        <f t="shared" si="116"/>
        <v/>
      </c>
      <c r="BP160" s="4"/>
    </row>
    <row r="161" spans="2:68" hidden="1" x14ac:dyDescent="0.25">
      <c r="B161" s="25">
        <v>155</v>
      </c>
      <c r="C161" s="25">
        <f t="shared" si="107"/>
        <v>0</v>
      </c>
      <c r="D161" s="25">
        <v>155</v>
      </c>
      <c r="E161" s="51"/>
      <c r="F161" s="108">
        <f t="shared" si="117"/>
        <v>0</v>
      </c>
      <c r="G161" s="107" t="str">
        <f t="shared" si="139"/>
        <v/>
      </c>
      <c r="H161" s="25" t="str">
        <f t="shared" si="118"/>
        <v/>
      </c>
      <c r="I161" s="25" t="str">
        <f t="shared" si="108"/>
        <v/>
      </c>
      <c r="J161" s="110">
        <f t="shared" si="119"/>
        <v>0</v>
      </c>
      <c r="K161" s="109"/>
      <c r="L161" s="27" t="str">
        <f>IFERROR(VLOOKUP(E161,'Road Races'!Q:AA,11,FALSE),"")</f>
        <v/>
      </c>
      <c r="M161" s="27" t="str">
        <f>IFERROR(VLOOKUP(E161,SGP!AM:AU,6,FALSE),"")</f>
        <v/>
      </c>
      <c r="N161" s="26" t="str">
        <f>IFERROR(VLOOKUP(E161,'Road Races'!AE:AO,11,FALSE),"")</f>
        <v/>
      </c>
      <c r="O161" s="27" t="str">
        <f>IFERROR(VLOOKUP(E161,'Relays - track &amp; field'!C:F,11,FALSE),"")</f>
        <v/>
      </c>
      <c r="P161" s="26" t="str">
        <f>IFERROR(VLOOKUP(E161,'Relays - track &amp; field'!J:T,11,FALSE),"")</f>
        <v/>
      </c>
      <c r="Q161" s="26" t="str">
        <f>IFERROR(VLOOKUP(E161,'Road Races'!AS:BC,11,FALSE),"")</f>
        <v/>
      </c>
      <c r="R161" s="26" t="str">
        <f>IFERROR(VLOOKUP(E161,'Road Races'!BG:BQ,11,FALSE),"")</f>
        <v/>
      </c>
      <c r="S161" s="26" t="str">
        <f>IFERROR(VLOOKUP(E161,SGP!U:Z,6,FALSE),"")</f>
        <v/>
      </c>
      <c r="T161" s="26" t="str">
        <f>IFERROR(VLOOKUP(E161,'Relays - track &amp; field'!X:AB,4,FALSE),"")</f>
        <v/>
      </c>
      <c r="U161" s="26" t="str">
        <f>IFERROR(VLOOKUP(E161,'Road Races'!BU:CE,11,FALSE),"")</f>
        <v/>
      </c>
      <c r="V161" s="27" t="str">
        <f>IFERROR(VLOOKUP(E161,'Relays - track &amp; field'!AE:AO,11,FALSE),"")</f>
        <v/>
      </c>
      <c r="W161" s="26" t="str">
        <f>IFERROR(VLOOKUP(E161,SGP!C:H,6,FALSE),"")</f>
        <v/>
      </c>
      <c r="X161" s="26" t="str">
        <f>IFERROR(VLOOKUP(E161,'Road Races'!CI:CS,11,FALSE),"")</f>
        <v/>
      </c>
      <c r="Y161" s="26" t="str">
        <f>IFERROR(VLOOKUP(E161,'Relays - track &amp; field'!AS:BC,11,FALSE),"")</f>
        <v/>
      </c>
      <c r="Z161" s="27" t="str">
        <f>IFERROR(VLOOKUP(E161,'Road Races'!CW:DG,11,FALSE),"")</f>
        <v/>
      </c>
      <c r="AA161" s="27" t="str">
        <f>IFERROR(VLOOKUP(Table!E161,'Club Champs'!D:H,4,FALSE),"")</f>
        <v/>
      </c>
      <c r="AB161" s="26" t="str">
        <f>IFERROR(VLOOKUP(E161,'Relays - track &amp; field'!AS:BC,11,FALSE),"")</f>
        <v/>
      </c>
      <c r="AC161" s="26" t="str">
        <f>IFERROR(VLOOKUP(E161,SGP!BE:BJ,6,FALSE),"")</f>
        <v/>
      </c>
      <c r="AD161" s="26" t="str">
        <f>IFERROR(VLOOKUP(E161,'Road Races'!DK:DU,11,FALSE),"")</f>
        <v/>
      </c>
      <c r="AE161" s="26" t="str">
        <f>IFERROR(VLOOKUP(E161,Marathon!C:M,11,FALSE),"")</f>
        <v/>
      </c>
      <c r="AF161" s="26"/>
      <c r="AG161" s="26" t="str">
        <f>IFERROR(VLOOKUP(E161,#REF!,11,FALSE),"")</f>
        <v/>
      </c>
      <c r="AH161" s="26" t="str">
        <f>IFERROR(VLOOKUP(E161,'Road Races'!DK:DU,11,FALSE),"")</f>
        <v/>
      </c>
      <c r="AI161" s="26" t="str">
        <f>IFERROR(VLOOKUP(E161,SGP!BE:BJ,6,FALSE),"")</f>
        <v/>
      </c>
      <c r="AJ161" s="25"/>
      <c r="AK161" s="25" t="str">
        <f t="shared" si="120"/>
        <v/>
      </c>
      <c r="AL161" s="25" t="str">
        <f t="shared" si="121"/>
        <v/>
      </c>
      <c r="AM161" s="25" t="str">
        <f t="shared" si="122"/>
        <v/>
      </c>
      <c r="AN161" s="25" t="str">
        <f t="shared" si="123"/>
        <v/>
      </c>
      <c r="AO161" s="25" t="str">
        <f t="shared" si="109"/>
        <v/>
      </c>
      <c r="AP161" s="25" t="str">
        <f t="shared" si="110"/>
        <v/>
      </c>
      <c r="AQ161" s="25" t="str">
        <f t="shared" si="111"/>
        <v/>
      </c>
      <c r="AR161" s="25" t="str">
        <f t="shared" si="112"/>
        <v/>
      </c>
      <c r="AS161" s="25" t="str">
        <f t="shared" si="124"/>
        <v/>
      </c>
      <c r="AT161" s="25" t="str">
        <f t="shared" si="125"/>
        <v/>
      </c>
      <c r="AU161" s="25" t="str">
        <f t="shared" si="126"/>
        <v/>
      </c>
      <c r="AV161" s="25" t="str">
        <f t="shared" si="127"/>
        <v/>
      </c>
      <c r="AW161" s="25" t="str">
        <f t="shared" si="128"/>
        <v/>
      </c>
      <c r="AX161" s="25" t="str">
        <f t="shared" si="129"/>
        <v/>
      </c>
      <c r="AY161" s="25" t="str">
        <f t="shared" si="130"/>
        <v/>
      </c>
      <c r="AZ161" s="25" t="str">
        <f t="shared" si="113"/>
        <v/>
      </c>
      <c r="BA161" s="25" t="str">
        <f t="shared" si="114"/>
        <v/>
      </c>
      <c r="BB161" s="25" t="str">
        <f t="shared" si="131"/>
        <v/>
      </c>
      <c r="BC161" s="25" t="str">
        <f t="shared" si="132"/>
        <v/>
      </c>
      <c r="BD161" s="25" t="str">
        <f t="shared" si="102"/>
        <v/>
      </c>
      <c r="BE161" s="25" t="str">
        <f t="shared" si="103"/>
        <v/>
      </c>
      <c r="BF161" s="25" t="str">
        <f t="shared" si="104"/>
        <v/>
      </c>
      <c r="BG161" s="25" t="str">
        <f t="shared" si="115"/>
        <v/>
      </c>
      <c r="BH161" s="25" t="str">
        <f t="shared" si="133"/>
        <v/>
      </c>
      <c r="BI161" s="25" t="str">
        <f t="shared" si="134"/>
        <v/>
      </c>
      <c r="BJ161" s="25" t="str">
        <f t="shared" si="135"/>
        <v/>
      </c>
      <c r="BK161" s="25" t="str">
        <f t="shared" si="136"/>
        <v/>
      </c>
      <c r="BL161" s="25" t="str">
        <f t="shared" si="137"/>
        <v/>
      </c>
      <c r="BM161" s="25" t="str">
        <f t="shared" si="138"/>
        <v/>
      </c>
      <c r="BN161" s="25" t="str">
        <f t="shared" si="106"/>
        <v/>
      </c>
      <c r="BO161" s="25" t="str">
        <f t="shared" si="116"/>
        <v/>
      </c>
      <c r="BP161" s="4"/>
    </row>
    <row r="162" spans="2:68" hidden="1" x14ac:dyDescent="0.25">
      <c r="B162" s="25">
        <v>156</v>
      </c>
      <c r="C162" s="25">
        <f t="shared" si="107"/>
        <v>0</v>
      </c>
      <c r="D162" s="25">
        <v>156</v>
      </c>
      <c r="E162" s="51"/>
      <c r="F162" s="108">
        <f t="shared" si="117"/>
        <v>0</v>
      </c>
      <c r="G162" s="107" t="str">
        <f t="shared" si="139"/>
        <v/>
      </c>
      <c r="H162" s="25" t="str">
        <f t="shared" si="118"/>
        <v/>
      </c>
      <c r="I162" s="25" t="str">
        <f t="shared" si="108"/>
        <v/>
      </c>
      <c r="J162" s="110">
        <f t="shared" si="119"/>
        <v>0</v>
      </c>
      <c r="K162" s="109"/>
      <c r="L162" s="27" t="str">
        <f>IFERROR(VLOOKUP(E162,'Road Races'!Q:AA,11,FALSE),"")</f>
        <v/>
      </c>
      <c r="M162" s="27" t="str">
        <f>IFERROR(VLOOKUP(E162,SGP!AM:AU,6,FALSE),"")</f>
        <v/>
      </c>
      <c r="N162" s="26" t="str">
        <f>IFERROR(VLOOKUP(E162,'Road Races'!AE:AO,11,FALSE),"")</f>
        <v/>
      </c>
      <c r="O162" s="27" t="str">
        <f>IFERROR(VLOOKUP(E162,'Relays - track &amp; field'!C:F,11,FALSE),"")</f>
        <v/>
      </c>
      <c r="P162" s="26" t="str">
        <f>IFERROR(VLOOKUP(E162,'Relays - track &amp; field'!J:T,11,FALSE),"")</f>
        <v/>
      </c>
      <c r="Q162" s="26" t="str">
        <f>IFERROR(VLOOKUP(E162,'Road Races'!AS:BC,11,FALSE),"")</f>
        <v/>
      </c>
      <c r="R162" s="26" t="str">
        <f>IFERROR(VLOOKUP(E162,'Road Races'!BG:BQ,11,FALSE),"")</f>
        <v/>
      </c>
      <c r="S162" s="26" t="str">
        <f>IFERROR(VLOOKUP(E162,SGP!U:Z,6,FALSE),"")</f>
        <v/>
      </c>
      <c r="T162" s="26" t="str">
        <f>IFERROR(VLOOKUP(E162,'Relays - track &amp; field'!X:AB,4,FALSE),"")</f>
        <v/>
      </c>
      <c r="U162" s="26" t="str">
        <f>IFERROR(VLOOKUP(E162,'Road Races'!BU:CE,11,FALSE),"")</f>
        <v/>
      </c>
      <c r="V162" s="27" t="str">
        <f>IFERROR(VLOOKUP(E162,'Relays - track &amp; field'!AE:AO,11,FALSE),"")</f>
        <v/>
      </c>
      <c r="W162" s="26" t="str">
        <f>IFERROR(VLOOKUP(E162,SGP!C:H,6,FALSE),"")</f>
        <v/>
      </c>
      <c r="X162" s="26" t="str">
        <f>IFERROR(VLOOKUP(E162,'Road Races'!CI:CS,11,FALSE),"")</f>
        <v/>
      </c>
      <c r="Y162" s="26" t="str">
        <f>IFERROR(VLOOKUP(E162,'Relays - track &amp; field'!AS:BC,11,FALSE),"")</f>
        <v/>
      </c>
      <c r="Z162" s="27" t="str">
        <f>IFERROR(VLOOKUP(E162,'Road Races'!CW:DG,11,FALSE),"")</f>
        <v/>
      </c>
      <c r="AA162" s="27" t="str">
        <f>IFERROR(VLOOKUP(Table!E162,'Club Champs'!D:H,4,FALSE),"")</f>
        <v/>
      </c>
      <c r="AB162" s="26" t="str">
        <f>IFERROR(VLOOKUP(E162,'Relays - track &amp; field'!AS:BC,11,FALSE),"")</f>
        <v/>
      </c>
      <c r="AC162" s="26" t="str">
        <f>IFERROR(VLOOKUP(E162,SGP!BE:BJ,6,FALSE),"")</f>
        <v/>
      </c>
      <c r="AD162" s="26" t="str">
        <f>IFERROR(VLOOKUP(E162,'Road Races'!DK:DU,11,FALSE),"")</f>
        <v/>
      </c>
      <c r="AE162" s="26" t="str">
        <f>IFERROR(VLOOKUP(E162,Marathon!C:M,11,FALSE),"")</f>
        <v/>
      </c>
      <c r="AF162" s="26"/>
      <c r="AG162" s="26" t="str">
        <f>IFERROR(VLOOKUP(E162,#REF!,11,FALSE),"")</f>
        <v/>
      </c>
      <c r="AH162" s="26" t="str">
        <f>IFERROR(VLOOKUP(E162,'Road Races'!DK:DU,11,FALSE),"")</f>
        <v/>
      </c>
      <c r="AI162" s="26" t="str">
        <f>IFERROR(VLOOKUP(E162,SGP!BE:BJ,6,FALSE),"")</f>
        <v/>
      </c>
      <c r="AJ162" s="25"/>
      <c r="AK162" s="25" t="str">
        <f t="shared" si="120"/>
        <v/>
      </c>
      <c r="AL162" s="25" t="str">
        <f t="shared" si="121"/>
        <v/>
      </c>
      <c r="AM162" s="25" t="str">
        <f t="shared" si="122"/>
        <v/>
      </c>
      <c r="AN162" s="25" t="str">
        <f t="shared" si="123"/>
        <v/>
      </c>
      <c r="AO162" s="25" t="str">
        <f t="shared" si="109"/>
        <v/>
      </c>
      <c r="AP162" s="25" t="str">
        <f t="shared" si="110"/>
        <v/>
      </c>
      <c r="AQ162" s="25" t="str">
        <f t="shared" si="111"/>
        <v/>
      </c>
      <c r="AR162" s="25" t="str">
        <f t="shared" si="112"/>
        <v/>
      </c>
      <c r="AS162" s="25" t="str">
        <f t="shared" si="124"/>
        <v/>
      </c>
      <c r="AT162" s="25" t="str">
        <f t="shared" si="125"/>
        <v/>
      </c>
      <c r="AU162" s="25" t="str">
        <f t="shared" si="126"/>
        <v/>
      </c>
      <c r="AV162" s="25" t="str">
        <f t="shared" si="127"/>
        <v/>
      </c>
      <c r="AW162" s="25" t="str">
        <f t="shared" si="128"/>
        <v/>
      </c>
      <c r="AX162" s="25" t="str">
        <f t="shared" si="129"/>
        <v/>
      </c>
      <c r="AY162" s="25" t="str">
        <f t="shared" si="130"/>
        <v/>
      </c>
      <c r="AZ162" s="25" t="str">
        <f t="shared" si="113"/>
        <v/>
      </c>
      <c r="BA162" s="25" t="str">
        <f t="shared" si="114"/>
        <v/>
      </c>
      <c r="BB162" s="25" t="str">
        <f t="shared" si="131"/>
        <v/>
      </c>
      <c r="BC162" s="25" t="str">
        <f t="shared" si="132"/>
        <v/>
      </c>
      <c r="BD162" s="25" t="str">
        <f t="shared" si="102"/>
        <v/>
      </c>
      <c r="BE162" s="25" t="str">
        <f t="shared" si="103"/>
        <v/>
      </c>
      <c r="BF162" s="25" t="str">
        <f t="shared" si="104"/>
        <v/>
      </c>
      <c r="BG162" s="25" t="str">
        <f t="shared" si="115"/>
        <v/>
      </c>
      <c r="BH162" s="25" t="str">
        <f t="shared" si="133"/>
        <v/>
      </c>
      <c r="BI162" s="25" t="str">
        <f t="shared" si="134"/>
        <v/>
      </c>
      <c r="BJ162" s="25" t="str">
        <f t="shared" si="135"/>
        <v/>
      </c>
      <c r="BK162" s="25" t="str">
        <f t="shared" si="136"/>
        <v/>
      </c>
      <c r="BL162" s="25" t="str">
        <f t="shared" si="137"/>
        <v/>
      </c>
      <c r="BM162" s="25" t="str">
        <f t="shared" si="138"/>
        <v/>
      </c>
      <c r="BN162" s="25" t="str">
        <f t="shared" si="106"/>
        <v/>
      </c>
      <c r="BO162" s="25" t="str">
        <f t="shared" si="116"/>
        <v/>
      </c>
      <c r="BP162" s="4"/>
    </row>
    <row r="163" spans="2:68" hidden="1" x14ac:dyDescent="0.25">
      <c r="B163" s="25">
        <v>157</v>
      </c>
      <c r="C163" s="25">
        <f t="shared" si="107"/>
        <v>0</v>
      </c>
      <c r="D163" s="25">
        <v>157</v>
      </c>
      <c r="E163" s="51"/>
      <c r="F163" s="108">
        <f t="shared" si="117"/>
        <v>0</v>
      </c>
      <c r="G163" s="107" t="str">
        <f t="shared" si="139"/>
        <v/>
      </c>
      <c r="H163" s="25" t="str">
        <f t="shared" si="118"/>
        <v/>
      </c>
      <c r="I163" s="25" t="str">
        <f t="shared" si="108"/>
        <v/>
      </c>
      <c r="J163" s="110">
        <f t="shared" si="119"/>
        <v>0</v>
      </c>
      <c r="K163" s="109"/>
      <c r="L163" s="27" t="str">
        <f>IFERROR(VLOOKUP(E163,'Road Races'!Q:AA,11,FALSE),"")</f>
        <v/>
      </c>
      <c r="M163" s="27" t="str">
        <f>IFERROR(VLOOKUP(E163,SGP!AM:AU,6,FALSE),"")</f>
        <v/>
      </c>
      <c r="N163" s="26" t="str">
        <f>IFERROR(VLOOKUP(E163,'Road Races'!AE:AO,11,FALSE),"")</f>
        <v/>
      </c>
      <c r="O163" s="27" t="str">
        <f>IFERROR(VLOOKUP(E163,'Relays - track &amp; field'!C:F,11,FALSE),"")</f>
        <v/>
      </c>
      <c r="P163" s="26" t="str">
        <f>IFERROR(VLOOKUP(E163,'Relays - track &amp; field'!J:T,11,FALSE),"")</f>
        <v/>
      </c>
      <c r="Q163" s="26" t="str">
        <f>IFERROR(VLOOKUP(E163,'Road Races'!AS:BC,11,FALSE),"")</f>
        <v/>
      </c>
      <c r="R163" s="26" t="str">
        <f>IFERROR(VLOOKUP(E163,'Road Races'!BG:BQ,11,FALSE),"")</f>
        <v/>
      </c>
      <c r="S163" s="26" t="str">
        <f>IFERROR(VLOOKUP(E163,SGP!U:Z,6,FALSE),"")</f>
        <v/>
      </c>
      <c r="T163" s="26" t="str">
        <f>IFERROR(VLOOKUP(E163,'Relays - track &amp; field'!X:AB,4,FALSE),"")</f>
        <v/>
      </c>
      <c r="U163" s="26" t="str">
        <f>IFERROR(VLOOKUP(E163,'Road Races'!BU:CE,11,FALSE),"")</f>
        <v/>
      </c>
      <c r="V163" s="27" t="str">
        <f>IFERROR(VLOOKUP(E163,'Relays - track &amp; field'!AE:AO,11,FALSE),"")</f>
        <v/>
      </c>
      <c r="W163" s="26" t="str">
        <f>IFERROR(VLOOKUP(E163,SGP!C:H,6,FALSE),"")</f>
        <v/>
      </c>
      <c r="X163" s="26" t="str">
        <f>IFERROR(VLOOKUP(E163,'Road Races'!CI:CS,11,FALSE),"")</f>
        <v/>
      </c>
      <c r="Y163" s="26" t="str">
        <f>IFERROR(VLOOKUP(E163,'Relays - track &amp; field'!AS:BC,11,FALSE),"")</f>
        <v/>
      </c>
      <c r="Z163" s="27" t="str">
        <f>IFERROR(VLOOKUP(E163,'Road Races'!CW:DG,11,FALSE),"")</f>
        <v/>
      </c>
      <c r="AA163" s="27" t="str">
        <f>IFERROR(VLOOKUP(Table!E163,'Club Champs'!D:H,4,FALSE),"")</f>
        <v/>
      </c>
      <c r="AB163" s="26" t="str">
        <f>IFERROR(VLOOKUP(E163,'Relays - track &amp; field'!AS:BC,11,FALSE),"")</f>
        <v/>
      </c>
      <c r="AC163" s="26" t="str">
        <f>IFERROR(VLOOKUP(E163,SGP!BE:BJ,6,FALSE),"")</f>
        <v/>
      </c>
      <c r="AD163" s="26" t="str">
        <f>IFERROR(VLOOKUP(E163,'Road Races'!DK:DU,11,FALSE),"")</f>
        <v/>
      </c>
      <c r="AE163" s="26" t="str">
        <f>IFERROR(VLOOKUP(E163,Marathon!C:M,11,FALSE),"")</f>
        <v/>
      </c>
      <c r="AF163" s="26"/>
      <c r="AG163" s="26" t="str">
        <f>IFERROR(VLOOKUP(E163,#REF!,11,FALSE),"")</f>
        <v/>
      </c>
      <c r="AH163" s="26" t="str">
        <f>IFERROR(VLOOKUP(E163,'Road Races'!DK:DU,11,FALSE),"")</f>
        <v/>
      </c>
      <c r="AI163" s="26" t="str">
        <f>IFERROR(VLOOKUP(E163,SGP!BE:BJ,6,FALSE),"")</f>
        <v/>
      </c>
      <c r="AJ163" s="25"/>
      <c r="AK163" s="25" t="str">
        <f t="shared" si="120"/>
        <v/>
      </c>
      <c r="AL163" s="25" t="str">
        <f t="shared" si="121"/>
        <v/>
      </c>
      <c r="AM163" s="25" t="str">
        <f t="shared" si="122"/>
        <v/>
      </c>
      <c r="AN163" s="25" t="str">
        <f t="shared" si="123"/>
        <v/>
      </c>
      <c r="AO163" s="25" t="str">
        <f t="shared" si="109"/>
        <v/>
      </c>
      <c r="AP163" s="25" t="str">
        <f t="shared" si="110"/>
        <v/>
      </c>
      <c r="AQ163" s="25" t="str">
        <f t="shared" si="111"/>
        <v/>
      </c>
      <c r="AR163" s="25" t="str">
        <f t="shared" si="112"/>
        <v/>
      </c>
      <c r="AS163" s="25" t="str">
        <f t="shared" si="124"/>
        <v/>
      </c>
      <c r="AT163" s="25" t="str">
        <f t="shared" si="125"/>
        <v/>
      </c>
      <c r="AU163" s="25" t="str">
        <f t="shared" si="126"/>
        <v/>
      </c>
      <c r="AV163" s="25" t="str">
        <f t="shared" si="127"/>
        <v/>
      </c>
      <c r="AW163" s="25" t="str">
        <f t="shared" si="128"/>
        <v/>
      </c>
      <c r="AX163" s="25" t="str">
        <f t="shared" si="129"/>
        <v/>
      </c>
      <c r="AY163" s="25" t="str">
        <f t="shared" si="130"/>
        <v/>
      </c>
      <c r="AZ163" s="25" t="str">
        <f t="shared" si="113"/>
        <v/>
      </c>
      <c r="BA163" s="25" t="str">
        <f t="shared" si="114"/>
        <v/>
      </c>
      <c r="BB163" s="25" t="str">
        <f t="shared" si="131"/>
        <v/>
      </c>
      <c r="BC163" s="25" t="str">
        <f t="shared" si="132"/>
        <v/>
      </c>
      <c r="BD163" s="25" t="str">
        <f t="shared" si="102"/>
        <v/>
      </c>
      <c r="BE163" s="25" t="str">
        <f t="shared" si="103"/>
        <v/>
      </c>
      <c r="BF163" s="25" t="str">
        <f t="shared" si="104"/>
        <v/>
      </c>
      <c r="BG163" s="25" t="str">
        <f t="shared" si="115"/>
        <v/>
      </c>
      <c r="BH163" s="25" t="str">
        <f t="shared" si="133"/>
        <v/>
      </c>
      <c r="BI163" s="25" t="str">
        <f t="shared" si="134"/>
        <v/>
      </c>
      <c r="BJ163" s="25" t="str">
        <f t="shared" si="135"/>
        <v/>
      </c>
      <c r="BK163" s="25" t="str">
        <f t="shared" si="136"/>
        <v/>
      </c>
      <c r="BL163" s="25" t="str">
        <f t="shared" si="137"/>
        <v/>
      </c>
      <c r="BM163" s="25" t="str">
        <f t="shared" si="138"/>
        <v/>
      </c>
      <c r="BN163" s="25" t="str">
        <f t="shared" si="106"/>
        <v/>
      </c>
      <c r="BO163" s="25" t="str">
        <f t="shared" si="116"/>
        <v/>
      </c>
      <c r="BP163" s="4"/>
    </row>
    <row r="164" spans="2:68" hidden="1" x14ac:dyDescent="0.25">
      <c r="B164" s="25">
        <v>158</v>
      </c>
      <c r="C164" s="25">
        <f t="shared" si="107"/>
        <v>0</v>
      </c>
      <c r="D164" s="25">
        <v>158</v>
      </c>
      <c r="E164" s="51"/>
      <c r="F164" s="108">
        <f t="shared" si="117"/>
        <v>0</v>
      </c>
      <c r="G164" s="107" t="str">
        <f t="shared" si="139"/>
        <v/>
      </c>
      <c r="H164" s="25" t="str">
        <f t="shared" si="118"/>
        <v/>
      </c>
      <c r="I164" s="25" t="str">
        <f t="shared" si="108"/>
        <v/>
      </c>
      <c r="J164" s="110">
        <f t="shared" si="119"/>
        <v>0</v>
      </c>
      <c r="K164" s="109"/>
      <c r="L164" s="27" t="str">
        <f>IFERROR(VLOOKUP(E164,'Road Races'!Q:AA,11,FALSE),"")</f>
        <v/>
      </c>
      <c r="M164" s="27" t="str">
        <f>IFERROR(VLOOKUP(E164,SGP!AM:AU,6,FALSE),"")</f>
        <v/>
      </c>
      <c r="N164" s="26" t="str">
        <f>IFERROR(VLOOKUP(E164,'Road Races'!AE:AO,11,FALSE),"")</f>
        <v/>
      </c>
      <c r="O164" s="27" t="str">
        <f>IFERROR(VLOOKUP(E164,'Relays - track &amp; field'!C:F,11,FALSE),"")</f>
        <v/>
      </c>
      <c r="P164" s="26" t="str">
        <f>IFERROR(VLOOKUP(E164,'Relays - track &amp; field'!J:T,11,FALSE),"")</f>
        <v/>
      </c>
      <c r="Q164" s="26" t="str">
        <f>IFERROR(VLOOKUP(E164,'Road Races'!AS:BC,11,FALSE),"")</f>
        <v/>
      </c>
      <c r="R164" s="26" t="str">
        <f>IFERROR(VLOOKUP(E164,'Road Races'!BG:BQ,11,FALSE),"")</f>
        <v/>
      </c>
      <c r="S164" s="26" t="str">
        <f>IFERROR(VLOOKUP(E164,SGP!U:Z,6,FALSE),"")</f>
        <v/>
      </c>
      <c r="T164" s="26" t="str">
        <f>IFERROR(VLOOKUP(E164,'Relays - track &amp; field'!X:AB,4,FALSE),"")</f>
        <v/>
      </c>
      <c r="U164" s="26" t="str">
        <f>IFERROR(VLOOKUP(E164,'Road Races'!BU:CE,11,FALSE),"")</f>
        <v/>
      </c>
      <c r="V164" s="27" t="str">
        <f>IFERROR(VLOOKUP(E164,'Relays - track &amp; field'!AE:AO,11,FALSE),"")</f>
        <v/>
      </c>
      <c r="W164" s="26" t="str">
        <f>IFERROR(VLOOKUP(E164,SGP!C:H,6,FALSE),"")</f>
        <v/>
      </c>
      <c r="X164" s="26" t="str">
        <f>IFERROR(VLOOKUP(E164,'Road Races'!CI:CS,11,FALSE),"")</f>
        <v/>
      </c>
      <c r="Y164" s="26" t="str">
        <f>IFERROR(VLOOKUP(E164,'Relays - track &amp; field'!AS:BC,11,FALSE),"")</f>
        <v/>
      </c>
      <c r="Z164" s="27" t="str">
        <f>IFERROR(VLOOKUP(E164,'Road Races'!CW:DG,11,FALSE),"")</f>
        <v/>
      </c>
      <c r="AA164" s="27" t="str">
        <f>IFERROR(VLOOKUP(Table!E164,'Club Champs'!D:H,4,FALSE),"")</f>
        <v/>
      </c>
      <c r="AB164" s="26" t="str">
        <f>IFERROR(VLOOKUP(E164,'Relays - track &amp; field'!AS:BC,11,FALSE),"")</f>
        <v/>
      </c>
      <c r="AC164" s="26" t="str">
        <f>IFERROR(VLOOKUP(E164,SGP!BE:BJ,6,FALSE),"")</f>
        <v/>
      </c>
      <c r="AD164" s="26" t="str">
        <f>IFERROR(VLOOKUP(E164,'Road Races'!DK:DU,11,FALSE),"")</f>
        <v/>
      </c>
      <c r="AE164" s="26" t="str">
        <f>IFERROR(VLOOKUP(E164,Marathon!C:M,11,FALSE),"")</f>
        <v/>
      </c>
      <c r="AF164" s="26"/>
      <c r="AG164" s="26" t="str">
        <f>IFERROR(VLOOKUP(E164,#REF!,11,FALSE),"")</f>
        <v/>
      </c>
      <c r="AH164" s="26" t="str">
        <f>IFERROR(VLOOKUP(E164,'Road Races'!DK:DU,11,FALSE),"")</f>
        <v/>
      </c>
      <c r="AI164" s="26" t="str">
        <f>IFERROR(VLOOKUP(E164,SGP!BE:BJ,6,FALSE),"")</f>
        <v/>
      </c>
      <c r="AJ164" s="25"/>
      <c r="AK164" s="25" t="str">
        <f t="shared" si="120"/>
        <v/>
      </c>
      <c r="AL164" s="25" t="str">
        <f t="shared" si="121"/>
        <v/>
      </c>
      <c r="AM164" s="25" t="str">
        <f t="shared" si="122"/>
        <v/>
      </c>
      <c r="AN164" s="25" t="str">
        <f t="shared" si="123"/>
        <v/>
      </c>
      <c r="AO164" s="25" t="str">
        <f t="shared" si="109"/>
        <v/>
      </c>
      <c r="AP164" s="25" t="str">
        <f t="shared" si="110"/>
        <v/>
      </c>
      <c r="AQ164" s="25" t="str">
        <f t="shared" si="111"/>
        <v/>
      </c>
      <c r="AR164" s="25" t="str">
        <f t="shared" si="112"/>
        <v/>
      </c>
      <c r="AS164" s="25" t="str">
        <f t="shared" si="124"/>
        <v/>
      </c>
      <c r="AT164" s="25" t="str">
        <f t="shared" si="125"/>
        <v/>
      </c>
      <c r="AU164" s="25" t="str">
        <f t="shared" si="126"/>
        <v/>
      </c>
      <c r="AV164" s="25" t="str">
        <f t="shared" si="127"/>
        <v/>
      </c>
      <c r="AW164" s="25" t="str">
        <f t="shared" si="128"/>
        <v/>
      </c>
      <c r="AX164" s="25" t="str">
        <f t="shared" si="129"/>
        <v/>
      </c>
      <c r="AY164" s="25" t="str">
        <f t="shared" si="130"/>
        <v/>
      </c>
      <c r="AZ164" s="25" t="str">
        <f t="shared" si="113"/>
        <v/>
      </c>
      <c r="BA164" s="25" t="str">
        <f t="shared" si="114"/>
        <v/>
      </c>
      <c r="BB164" s="25" t="str">
        <f t="shared" si="131"/>
        <v/>
      </c>
      <c r="BC164" s="25" t="str">
        <f t="shared" si="132"/>
        <v/>
      </c>
      <c r="BD164" s="25" t="str">
        <f t="shared" si="102"/>
        <v/>
      </c>
      <c r="BE164" s="25" t="str">
        <f t="shared" si="103"/>
        <v/>
      </c>
      <c r="BF164" s="25" t="str">
        <f t="shared" si="104"/>
        <v/>
      </c>
      <c r="BG164" s="25" t="str">
        <f t="shared" si="115"/>
        <v/>
      </c>
      <c r="BH164" s="25" t="str">
        <f t="shared" si="133"/>
        <v/>
      </c>
      <c r="BI164" s="25" t="str">
        <f t="shared" si="134"/>
        <v/>
      </c>
      <c r="BJ164" s="25" t="str">
        <f t="shared" si="135"/>
        <v/>
      </c>
      <c r="BK164" s="25" t="str">
        <f t="shared" si="136"/>
        <v/>
      </c>
      <c r="BL164" s="25" t="str">
        <f t="shared" si="137"/>
        <v/>
      </c>
      <c r="BM164" s="25" t="str">
        <f t="shared" si="138"/>
        <v/>
      </c>
      <c r="BN164" s="25" t="str">
        <f t="shared" si="106"/>
        <v/>
      </c>
      <c r="BO164" s="25" t="str">
        <f t="shared" si="116"/>
        <v/>
      </c>
      <c r="BP164" s="4"/>
    </row>
    <row r="165" spans="2:68" hidden="1" x14ac:dyDescent="0.25">
      <c r="B165" s="25">
        <v>159</v>
      </c>
      <c r="C165" s="25">
        <f t="shared" si="107"/>
        <v>0</v>
      </c>
      <c r="D165" s="25">
        <v>159</v>
      </c>
      <c r="E165" s="51"/>
      <c r="F165" s="108">
        <f t="shared" si="117"/>
        <v>0</v>
      </c>
      <c r="G165" s="107" t="str">
        <f t="shared" si="139"/>
        <v/>
      </c>
      <c r="H165" s="25" t="str">
        <f t="shared" si="118"/>
        <v/>
      </c>
      <c r="I165" s="25" t="str">
        <f t="shared" si="108"/>
        <v/>
      </c>
      <c r="J165" s="110">
        <f t="shared" si="119"/>
        <v>0</v>
      </c>
      <c r="K165" s="109"/>
      <c r="L165" s="27" t="str">
        <f>IFERROR(VLOOKUP(E165,'Road Races'!Q:AA,11,FALSE),"")</f>
        <v/>
      </c>
      <c r="M165" s="27" t="str">
        <f>IFERROR(VLOOKUP(E165,SGP!AM:AU,6,FALSE),"")</f>
        <v/>
      </c>
      <c r="N165" s="26" t="str">
        <f>IFERROR(VLOOKUP(E165,'Road Races'!AE:AO,11,FALSE),"")</f>
        <v/>
      </c>
      <c r="O165" s="27" t="str">
        <f>IFERROR(VLOOKUP(E165,'Relays - track &amp; field'!C:F,11,FALSE),"")</f>
        <v/>
      </c>
      <c r="P165" s="26" t="str">
        <f>IFERROR(VLOOKUP(E165,'Relays - track &amp; field'!J:T,11,FALSE),"")</f>
        <v/>
      </c>
      <c r="Q165" s="26" t="str">
        <f>IFERROR(VLOOKUP(E165,'Road Races'!AS:BC,11,FALSE),"")</f>
        <v/>
      </c>
      <c r="R165" s="26" t="str">
        <f>IFERROR(VLOOKUP(E165,'Road Races'!BG:BQ,11,FALSE),"")</f>
        <v/>
      </c>
      <c r="S165" s="26" t="str">
        <f>IFERROR(VLOOKUP(E165,SGP!U:Z,6,FALSE),"")</f>
        <v/>
      </c>
      <c r="T165" s="26" t="str">
        <f>IFERROR(VLOOKUP(E165,'Relays - track &amp; field'!X:AB,4,FALSE),"")</f>
        <v/>
      </c>
      <c r="U165" s="26" t="str">
        <f>IFERROR(VLOOKUP(E165,'Road Races'!BU:CE,11,FALSE),"")</f>
        <v/>
      </c>
      <c r="V165" s="27" t="str">
        <f>IFERROR(VLOOKUP(E165,'Relays - track &amp; field'!AE:AO,11,FALSE),"")</f>
        <v/>
      </c>
      <c r="W165" s="26" t="str">
        <f>IFERROR(VLOOKUP(E165,SGP!C:H,6,FALSE),"")</f>
        <v/>
      </c>
      <c r="X165" s="26" t="str">
        <f>IFERROR(VLOOKUP(E165,'Road Races'!CI:CS,11,FALSE),"")</f>
        <v/>
      </c>
      <c r="Y165" s="26" t="str">
        <f>IFERROR(VLOOKUP(E165,'Relays - track &amp; field'!AS:BC,11,FALSE),"")</f>
        <v/>
      </c>
      <c r="Z165" s="27" t="str">
        <f>IFERROR(VLOOKUP(E165,'Road Races'!CW:DG,11,FALSE),"")</f>
        <v/>
      </c>
      <c r="AA165" s="27" t="str">
        <f>IFERROR(VLOOKUP(Table!E165,'Club Champs'!D:H,4,FALSE),"")</f>
        <v/>
      </c>
      <c r="AB165" s="26" t="str">
        <f>IFERROR(VLOOKUP(E165,'Relays - track &amp; field'!AS:BC,11,FALSE),"")</f>
        <v/>
      </c>
      <c r="AC165" s="26" t="str">
        <f>IFERROR(VLOOKUP(E165,SGP!BE:BJ,6,FALSE),"")</f>
        <v/>
      </c>
      <c r="AD165" s="26" t="str">
        <f>IFERROR(VLOOKUP(E165,'Road Races'!DK:DU,11,FALSE),"")</f>
        <v/>
      </c>
      <c r="AE165" s="26" t="str">
        <f>IFERROR(VLOOKUP(E165,Marathon!C:M,11,FALSE),"")</f>
        <v/>
      </c>
      <c r="AF165" s="26"/>
      <c r="AG165" s="26" t="str">
        <f>IFERROR(VLOOKUP(E165,#REF!,11,FALSE),"")</f>
        <v/>
      </c>
      <c r="AH165" s="26" t="str">
        <f>IFERROR(VLOOKUP(E165,'Road Races'!DK:DU,11,FALSE),"")</f>
        <v/>
      </c>
      <c r="AI165" s="26" t="str">
        <f>IFERROR(VLOOKUP(E165,SGP!BE:BJ,6,FALSE),"")</f>
        <v/>
      </c>
      <c r="AJ165" s="25"/>
      <c r="AK165" s="25" t="str">
        <f t="shared" si="120"/>
        <v/>
      </c>
      <c r="AL165" s="25" t="str">
        <f t="shared" si="121"/>
        <v/>
      </c>
      <c r="AM165" s="25" t="str">
        <f t="shared" si="122"/>
        <v/>
      </c>
      <c r="AN165" s="25" t="str">
        <f t="shared" si="123"/>
        <v/>
      </c>
      <c r="AO165" s="25" t="str">
        <f t="shared" si="109"/>
        <v/>
      </c>
      <c r="AP165" s="25" t="str">
        <f t="shared" si="110"/>
        <v/>
      </c>
      <c r="AQ165" s="25" t="str">
        <f t="shared" si="111"/>
        <v/>
      </c>
      <c r="AR165" s="25" t="str">
        <f t="shared" si="112"/>
        <v/>
      </c>
      <c r="AS165" s="25" t="str">
        <f t="shared" si="124"/>
        <v/>
      </c>
      <c r="AT165" s="25" t="str">
        <f t="shared" si="125"/>
        <v/>
      </c>
      <c r="AU165" s="25" t="str">
        <f t="shared" si="126"/>
        <v/>
      </c>
      <c r="AV165" s="25" t="str">
        <f t="shared" si="127"/>
        <v/>
      </c>
      <c r="AW165" s="25" t="str">
        <f t="shared" si="128"/>
        <v/>
      </c>
      <c r="AX165" s="25" t="str">
        <f t="shared" si="129"/>
        <v/>
      </c>
      <c r="AY165" s="25" t="str">
        <f t="shared" si="130"/>
        <v/>
      </c>
      <c r="AZ165" s="25" t="str">
        <f t="shared" si="113"/>
        <v/>
      </c>
      <c r="BA165" s="25" t="str">
        <f t="shared" si="114"/>
        <v/>
      </c>
      <c r="BB165" s="25" t="str">
        <f t="shared" si="131"/>
        <v/>
      </c>
      <c r="BC165" s="25" t="str">
        <f t="shared" si="132"/>
        <v/>
      </c>
      <c r="BD165" s="25" t="str">
        <f t="shared" si="102"/>
        <v/>
      </c>
      <c r="BE165" s="25" t="str">
        <f t="shared" si="103"/>
        <v/>
      </c>
      <c r="BF165" s="25" t="str">
        <f t="shared" si="104"/>
        <v/>
      </c>
      <c r="BG165" s="25" t="str">
        <f t="shared" si="115"/>
        <v/>
      </c>
      <c r="BH165" s="25" t="str">
        <f t="shared" si="133"/>
        <v/>
      </c>
      <c r="BI165" s="25" t="str">
        <f t="shared" si="134"/>
        <v/>
      </c>
      <c r="BJ165" s="25" t="str">
        <f t="shared" si="135"/>
        <v/>
      </c>
      <c r="BK165" s="25" t="str">
        <f t="shared" si="136"/>
        <v/>
      </c>
      <c r="BL165" s="25" t="str">
        <f t="shared" si="137"/>
        <v/>
      </c>
      <c r="BM165" s="25" t="str">
        <f t="shared" si="138"/>
        <v/>
      </c>
      <c r="BN165" s="25" t="str">
        <f t="shared" si="106"/>
        <v/>
      </c>
      <c r="BO165" s="25" t="str">
        <f t="shared" si="116"/>
        <v/>
      </c>
      <c r="BP165" s="4"/>
    </row>
    <row r="166" spans="2:68" hidden="1" x14ac:dyDescent="0.25">
      <c r="B166" s="25">
        <v>160</v>
      </c>
      <c r="C166" s="25">
        <f t="shared" si="107"/>
        <v>0</v>
      </c>
      <c r="D166" s="25">
        <v>160</v>
      </c>
      <c r="E166" s="51"/>
      <c r="F166" s="108">
        <f t="shared" si="117"/>
        <v>0</v>
      </c>
      <c r="G166" s="107" t="str">
        <f t="shared" si="139"/>
        <v/>
      </c>
      <c r="H166" s="25" t="str">
        <f t="shared" si="118"/>
        <v/>
      </c>
      <c r="I166" s="25" t="str">
        <f t="shared" si="108"/>
        <v/>
      </c>
      <c r="J166" s="110">
        <f t="shared" si="119"/>
        <v>0</v>
      </c>
      <c r="K166" s="109"/>
      <c r="L166" s="27" t="str">
        <f>IFERROR(VLOOKUP(E166,'Road Races'!Q:AA,11,FALSE),"")</f>
        <v/>
      </c>
      <c r="M166" s="27" t="str">
        <f>IFERROR(VLOOKUP(E166,SGP!AM:AU,6,FALSE),"")</f>
        <v/>
      </c>
      <c r="N166" s="26" t="str">
        <f>IFERROR(VLOOKUP(E166,'Road Races'!AE:AO,11,FALSE),"")</f>
        <v/>
      </c>
      <c r="O166" s="27" t="str">
        <f>IFERROR(VLOOKUP(E166,'Relays - track &amp; field'!C:F,11,FALSE),"")</f>
        <v/>
      </c>
      <c r="P166" s="26" t="str">
        <f>IFERROR(VLOOKUP(E166,'Relays - track &amp; field'!J:T,11,FALSE),"")</f>
        <v/>
      </c>
      <c r="Q166" s="26" t="str">
        <f>IFERROR(VLOOKUP(E166,'Road Races'!AS:BC,11,FALSE),"")</f>
        <v/>
      </c>
      <c r="R166" s="26" t="str">
        <f>IFERROR(VLOOKUP(E166,'Road Races'!BG:BQ,11,FALSE),"")</f>
        <v/>
      </c>
      <c r="S166" s="26" t="str">
        <f>IFERROR(VLOOKUP(E166,SGP!U:Z,6,FALSE),"")</f>
        <v/>
      </c>
      <c r="T166" s="26" t="str">
        <f>IFERROR(VLOOKUP(E166,'Relays - track &amp; field'!X:AB,4,FALSE),"")</f>
        <v/>
      </c>
      <c r="U166" s="26" t="str">
        <f>IFERROR(VLOOKUP(E166,'Road Races'!BU:CE,11,FALSE),"")</f>
        <v/>
      </c>
      <c r="V166" s="27" t="str">
        <f>IFERROR(VLOOKUP(E166,'Relays - track &amp; field'!AE:AO,11,FALSE),"")</f>
        <v/>
      </c>
      <c r="W166" s="26" t="str">
        <f>IFERROR(VLOOKUP(E166,SGP!C:H,6,FALSE),"")</f>
        <v/>
      </c>
      <c r="X166" s="26" t="str">
        <f>IFERROR(VLOOKUP(E166,'Road Races'!CI:CS,11,FALSE),"")</f>
        <v/>
      </c>
      <c r="Y166" s="26" t="str">
        <f>IFERROR(VLOOKUP(E166,'Relays - track &amp; field'!AS:BC,11,FALSE),"")</f>
        <v/>
      </c>
      <c r="Z166" s="27" t="str">
        <f>IFERROR(VLOOKUP(E166,'Road Races'!CW:DG,11,FALSE),"")</f>
        <v/>
      </c>
      <c r="AA166" s="27" t="str">
        <f>IFERROR(VLOOKUP(Table!E166,'Club Champs'!D:H,4,FALSE),"")</f>
        <v/>
      </c>
      <c r="AB166" s="26" t="str">
        <f>IFERROR(VLOOKUP(E166,'Relays - track &amp; field'!AS:BC,11,FALSE),"")</f>
        <v/>
      </c>
      <c r="AC166" s="26" t="str">
        <f>IFERROR(VLOOKUP(E166,SGP!BE:BJ,6,FALSE),"")</f>
        <v/>
      </c>
      <c r="AD166" s="26" t="str">
        <f>IFERROR(VLOOKUP(E166,'Road Races'!DK:DU,11,FALSE),"")</f>
        <v/>
      </c>
      <c r="AE166" s="26" t="str">
        <f>IFERROR(VLOOKUP(E166,Marathon!C:M,11,FALSE),"")</f>
        <v/>
      </c>
      <c r="AF166" s="26"/>
      <c r="AG166" s="26" t="str">
        <f>IFERROR(VLOOKUP(E166,#REF!,11,FALSE),"")</f>
        <v/>
      </c>
      <c r="AH166" s="26" t="str">
        <f>IFERROR(VLOOKUP(E166,'Road Races'!DK:DU,11,FALSE),"")</f>
        <v/>
      </c>
      <c r="AI166" s="26" t="str">
        <f>IFERROR(VLOOKUP(E166,SGP!BE:BJ,6,FALSE),"")</f>
        <v/>
      </c>
      <c r="AJ166" s="25"/>
      <c r="AK166" s="25" t="str">
        <f t="shared" si="120"/>
        <v/>
      </c>
      <c r="AL166" s="25" t="str">
        <f t="shared" si="121"/>
        <v/>
      </c>
      <c r="AM166" s="25" t="str">
        <f t="shared" si="122"/>
        <v/>
      </c>
      <c r="AN166" s="25" t="str">
        <f t="shared" si="123"/>
        <v/>
      </c>
      <c r="AO166" s="25" t="str">
        <f t="shared" si="109"/>
        <v/>
      </c>
      <c r="AP166" s="25" t="str">
        <f t="shared" si="110"/>
        <v/>
      </c>
      <c r="AQ166" s="25" t="str">
        <f t="shared" si="111"/>
        <v/>
      </c>
      <c r="AR166" s="25" t="str">
        <f t="shared" si="112"/>
        <v/>
      </c>
      <c r="AS166" s="25" t="str">
        <f t="shared" si="124"/>
        <v/>
      </c>
      <c r="AT166" s="25" t="str">
        <f t="shared" si="125"/>
        <v/>
      </c>
      <c r="AU166" s="25" t="str">
        <f t="shared" si="126"/>
        <v/>
      </c>
      <c r="AV166" s="25" t="str">
        <f t="shared" si="127"/>
        <v/>
      </c>
      <c r="AW166" s="25" t="str">
        <f t="shared" si="128"/>
        <v/>
      </c>
      <c r="AX166" s="25" t="str">
        <f t="shared" si="129"/>
        <v/>
      </c>
      <c r="AY166" s="25" t="str">
        <f t="shared" si="130"/>
        <v/>
      </c>
      <c r="AZ166" s="25" t="str">
        <f t="shared" si="113"/>
        <v/>
      </c>
      <c r="BA166" s="25" t="str">
        <f t="shared" si="114"/>
        <v/>
      </c>
      <c r="BB166" s="25" t="str">
        <f t="shared" si="131"/>
        <v/>
      </c>
      <c r="BC166" s="25" t="str">
        <f t="shared" si="132"/>
        <v/>
      </c>
      <c r="BD166" s="25" t="str">
        <f t="shared" si="102"/>
        <v/>
      </c>
      <c r="BE166" s="25" t="str">
        <f t="shared" si="103"/>
        <v/>
      </c>
      <c r="BF166" s="25" t="str">
        <f t="shared" si="104"/>
        <v/>
      </c>
      <c r="BG166" s="25" t="str">
        <f t="shared" si="115"/>
        <v/>
      </c>
      <c r="BH166" s="25" t="str">
        <f t="shared" si="133"/>
        <v/>
      </c>
      <c r="BI166" s="25" t="str">
        <f t="shared" si="134"/>
        <v/>
      </c>
      <c r="BJ166" s="25" t="str">
        <f t="shared" si="135"/>
        <v/>
      </c>
      <c r="BK166" s="25" t="str">
        <f t="shared" si="136"/>
        <v/>
      </c>
      <c r="BL166" s="25" t="str">
        <f t="shared" si="137"/>
        <v/>
      </c>
      <c r="BM166" s="25" t="str">
        <f t="shared" si="138"/>
        <v/>
      </c>
      <c r="BN166" s="25" t="str">
        <f t="shared" si="106"/>
        <v/>
      </c>
      <c r="BO166" s="25" t="str">
        <f t="shared" si="116"/>
        <v/>
      </c>
      <c r="BP166" s="4"/>
    </row>
    <row r="167" spans="2:68" hidden="1" x14ac:dyDescent="0.25">
      <c r="B167" s="25">
        <v>161</v>
      </c>
      <c r="C167" s="25">
        <f t="shared" ref="C167:C170" si="140">B167-D167</f>
        <v>0</v>
      </c>
      <c r="D167" s="25">
        <v>161</v>
      </c>
      <c r="E167" s="51"/>
      <c r="F167" s="108">
        <f t="shared" si="117"/>
        <v>0</v>
      </c>
      <c r="G167" s="107" t="str">
        <f t="shared" si="139"/>
        <v/>
      </c>
      <c r="H167" s="25" t="str">
        <f t="shared" si="118"/>
        <v/>
      </c>
      <c r="I167" s="25" t="str">
        <f t="shared" si="108"/>
        <v/>
      </c>
      <c r="J167" s="110">
        <f t="shared" si="119"/>
        <v>0</v>
      </c>
      <c r="K167" s="109"/>
      <c r="L167" s="27" t="str">
        <f>IFERROR(VLOOKUP(E167,'Road Races'!Q:AA,11,FALSE),"")</f>
        <v/>
      </c>
      <c r="M167" s="27" t="str">
        <f>IFERROR(VLOOKUP(E167,SGP!AM:AU,6,FALSE),"")</f>
        <v/>
      </c>
      <c r="N167" s="26" t="str">
        <f>IFERROR(VLOOKUP(E167,'Road Races'!AE:AO,11,FALSE),"")</f>
        <v/>
      </c>
      <c r="O167" s="27" t="str">
        <f>IFERROR(VLOOKUP(E167,'Relays - track &amp; field'!C:F,11,FALSE),"")</f>
        <v/>
      </c>
      <c r="P167" s="26" t="str">
        <f>IFERROR(VLOOKUP(E167,'Relays - track &amp; field'!J:T,11,FALSE),"")</f>
        <v/>
      </c>
      <c r="Q167" s="26" t="str">
        <f>IFERROR(VLOOKUP(E167,'Road Races'!AS:BC,11,FALSE),"")</f>
        <v/>
      </c>
      <c r="R167" s="26" t="str">
        <f>IFERROR(VLOOKUP(E167,'Road Races'!BG:BQ,11,FALSE),"")</f>
        <v/>
      </c>
      <c r="S167" s="26" t="str">
        <f>IFERROR(VLOOKUP(E167,SGP!U:Z,6,FALSE),"")</f>
        <v/>
      </c>
      <c r="T167" s="26" t="str">
        <f>IFERROR(VLOOKUP(E167,'Relays - track &amp; field'!X:AB,4,FALSE),"")</f>
        <v/>
      </c>
      <c r="U167" s="26" t="str">
        <f>IFERROR(VLOOKUP(E167,'Road Races'!BU:CE,11,FALSE),"")</f>
        <v/>
      </c>
      <c r="V167" s="27" t="str">
        <f>IFERROR(VLOOKUP(E167,'Relays - track &amp; field'!AE:AO,11,FALSE),"")</f>
        <v/>
      </c>
      <c r="W167" s="26" t="str">
        <f>IFERROR(VLOOKUP(E167,SGP!C:H,6,FALSE),"")</f>
        <v/>
      </c>
      <c r="X167" s="26" t="str">
        <f>IFERROR(VLOOKUP(E167,'Road Races'!CI:CS,11,FALSE),"")</f>
        <v/>
      </c>
      <c r="Y167" s="26" t="str">
        <f>IFERROR(VLOOKUP(E167,'Relays - track &amp; field'!AS:BC,11,FALSE),"")</f>
        <v/>
      </c>
      <c r="Z167" s="27" t="str">
        <f>IFERROR(VLOOKUP(E167,'Road Races'!CW:DG,11,FALSE),"")</f>
        <v/>
      </c>
      <c r="AA167" s="27" t="str">
        <f>IFERROR(VLOOKUP(Table!E167,'Club Champs'!D:H,4,FALSE),"")</f>
        <v/>
      </c>
      <c r="AB167" s="26" t="str">
        <f>IFERROR(VLOOKUP(E167,'Relays - track &amp; field'!AS:BC,11,FALSE),"")</f>
        <v/>
      </c>
      <c r="AC167" s="26" t="str">
        <f>IFERROR(VLOOKUP(E167,SGP!BE:BJ,6,FALSE),"")</f>
        <v/>
      </c>
      <c r="AD167" s="26" t="str">
        <f>IFERROR(VLOOKUP(E167,'Road Races'!DK:DU,11,FALSE),"")</f>
        <v/>
      </c>
      <c r="AE167" s="26" t="str">
        <f>IFERROR(VLOOKUP(E167,Marathon!C:M,11,FALSE),"")</f>
        <v/>
      </c>
      <c r="AF167" s="26"/>
      <c r="AG167" s="26" t="str">
        <f>IFERROR(VLOOKUP(E167,#REF!,11,FALSE),"")</f>
        <v/>
      </c>
      <c r="AH167" s="26" t="str">
        <f>IFERROR(VLOOKUP(E167,'Road Races'!DK:DU,11,FALSE),"")</f>
        <v/>
      </c>
      <c r="AI167" s="26" t="str">
        <f>IFERROR(VLOOKUP(E167,SGP!BE:BJ,6,FALSE),"")</f>
        <v/>
      </c>
      <c r="AJ167" s="25"/>
      <c r="AK167" s="25" t="str">
        <f t="shared" si="120"/>
        <v/>
      </c>
      <c r="AL167" s="25" t="str">
        <f t="shared" si="121"/>
        <v/>
      </c>
      <c r="AM167" s="25" t="str">
        <f t="shared" si="122"/>
        <v/>
      </c>
      <c r="AN167" s="25" t="str">
        <f t="shared" si="123"/>
        <v/>
      </c>
      <c r="AO167" s="25" t="str">
        <f t="shared" ref="AO167:AO170" si="141">IF(COUNT(AK167:AN167)&gt;=1,(LARGE(AK167:AN167,1)),"")</f>
        <v/>
      </c>
      <c r="AP167" s="25" t="str">
        <f t="shared" si="110"/>
        <v/>
      </c>
      <c r="AQ167" s="25" t="str">
        <f t="shared" si="111"/>
        <v/>
      </c>
      <c r="AR167" s="25" t="str">
        <f t="shared" si="112"/>
        <v/>
      </c>
      <c r="AS167" s="25" t="str">
        <f t="shared" si="124"/>
        <v/>
      </c>
      <c r="AT167" s="25" t="str">
        <f t="shared" si="125"/>
        <v/>
      </c>
      <c r="AU167" s="25" t="str">
        <f t="shared" si="126"/>
        <v/>
      </c>
      <c r="AV167" s="25" t="str">
        <f t="shared" si="127"/>
        <v/>
      </c>
      <c r="AW167" s="25" t="str">
        <f t="shared" si="128"/>
        <v/>
      </c>
      <c r="AX167" s="25" t="str">
        <f t="shared" si="129"/>
        <v/>
      </c>
      <c r="AY167" s="25" t="str">
        <f t="shared" si="130"/>
        <v/>
      </c>
      <c r="AZ167" s="25" t="str">
        <f t="shared" si="113"/>
        <v/>
      </c>
      <c r="BA167" s="25" t="str">
        <f t="shared" ref="BA167:BA170" si="142">IF(COUNT(AQ167:AZ167)&gt;=1,(LARGE(AQ167:AZ167,1)),"")</f>
        <v/>
      </c>
      <c r="BB167" s="25" t="str">
        <f t="shared" si="131"/>
        <v/>
      </c>
      <c r="BC167" s="25" t="str">
        <f t="shared" si="132"/>
        <v/>
      </c>
      <c r="BD167" s="25" t="str">
        <f t="shared" si="102"/>
        <v/>
      </c>
      <c r="BE167" s="25" t="str">
        <f t="shared" si="103"/>
        <v/>
      </c>
      <c r="BF167" s="25" t="str">
        <f t="shared" si="104"/>
        <v/>
      </c>
      <c r="BG167" s="25" t="str">
        <f t="shared" ref="BG167:BG170" si="143">IF(COUNT(BD167:BF167)&gt;=1,(LARGE(BD167:BF167,1)),"")</f>
        <v/>
      </c>
      <c r="BH167" s="25" t="str">
        <f t="shared" si="133"/>
        <v/>
      </c>
      <c r="BI167" s="25" t="str">
        <f t="shared" si="134"/>
        <v/>
      </c>
      <c r="BJ167" s="25" t="str">
        <f t="shared" si="135"/>
        <v/>
      </c>
      <c r="BK167" s="25" t="str">
        <f t="shared" si="136"/>
        <v/>
      </c>
      <c r="BL167" s="25" t="str">
        <f t="shared" si="137"/>
        <v/>
      </c>
      <c r="BM167" s="25" t="str">
        <f t="shared" si="138"/>
        <v/>
      </c>
      <c r="BN167" s="25" t="str">
        <f t="shared" si="106"/>
        <v/>
      </c>
      <c r="BO167" s="25" t="str">
        <f t="shared" ref="BO167:BO170" si="144">IF(COUNT(BH167:BN167)&gt;=1,(LARGE(BH167:BN167,1)),"")</f>
        <v/>
      </c>
      <c r="BP167" s="4"/>
    </row>
    <row r="168" spans="2:68" hidden="1" x14ac:dyDescent="0.25">
      <c r="B168" s="25">
        <v>162</v>
      </c>
      <c r="C168" s="25">
        <f t="shared" si="140"/>
        <v>0</v>
      </c>
      <c r="D168" s="25">
        <v>162</v>
      </c>
      <c r="E168" s="51"/>
      <c r="F168" s="108">
        <f t="shared" si="117"/>
        <v>0</v>
      </c>
      <c r="G168" s="107" t="str">
        <f t="shared" si="139"/>
        <v/>
      </c>
      <c r="H168" s="25" t="str">
        <f t="shared" si="118"/>
        <v/>
      </c>
      <c r="I168" s="25" t="str">
        <f t="shared" si="108"/>
        <v/>
      </c>
      <c r="J168" s="110">
        <f t="shared" si="119"/>
        <v>0</v>
      </c>
      <c r="K168" s="109"/>
      <c r="L168" s="27" t="str">
        <f>IFERROR(VLOOKUP(E168,'Road Races'!Q:AA,11,FALSE),"")</f>
        <v/>
      </c>
      <c r="M168" s="27" t="str">
        <f>IFERROR(VLOOKUP(E168,SGP!AM:AU,6,FALSE),"")</f>
        <v/>
      </c>
      <c r="N168" s="26" t="str">
        <f>IFERROR(VLOOKUP(E168,'Road Races'!AE:AO,11,FALSE),"")</f>
        <v/>
      </c>
      <c r="O168" s="27" t="str">
        <f>IFERROR(VLOOKUP(E168,'Relays - track &amp; field'!C:F,11,FALSE),"")</f>
        <v/>
      </c>
      <c r="P168" s="26" t="str">
        <f>IFERROR(VLOOKUP(E168,'Relays - track &amp; field'!J:T,11,FALSE),"")</f>
        <v/>
      </c>
      <c r="Q168" s="26" t="str">
        <f>IFERROR(VLOOKUP(E168,'Road Races'!AS:BC,11,FALSE),"")</f>
        <v/>
      </c>
      <c r="R168" s="26" t="str">
        <f>IFERROR(VLOOKUP(E168,'Road Races'!BG:BQ,11,FALSE),"")</f>
        <v/>
      </c>
      <c r="S168" s="26" t="str">
        <f>IFERROR(VLOOKUP(E168,SGP!U:Z,6,FALSE),"")</f>
        <v/>
      </c>
      <c r="T168" s="26" t="str">
        <f>IFERROR(VLOOKUP(E168,'Relays - track &amp; field'!X:AB,4,FALSE),"")</f>
        <v/>
      </c>
      <c r="U168" s="26" t="str">
        <f>IFERROR(VLOOKUP(E168,'Road Races'!BU:CE,11,FALSE),"")</f>
        <v/>
      </c>
      <c r="V168" s="27" t="str">
        <f>IFERROR(VLOOKUP(E168,'Relays - track &amp; field'!AE:AO,11,FALSE),"")</f>
        <v/>
      </c>
      <c r="W168" s="26" t="str">
        <f>IFERROR(VLOOKUP(E168,SGP!C:H,6,FALSE),"")</f>
        <v/>
      </c>
      <c r="X168" s="26" t="str">
        <f>IFERROR(VLOOKUP(E168,'Road Races'!CI:CS,11,FALSE),"")</f>
        <v/>
      </c>
      <c r="Y168" s="26" t="str">
        <f>IFERROR(VLOOKUP(E168,'Relays - track &amp; field'!AS:BC,11,FALSE),"")</f>
        <v/>
      </c>
      <c r="Z168" s="27" t="str">
        <f>IFERROR(VLOOKUP(E168,'Road Races'!CW:DG,11,FALSE),"")</f>
        <v/>
      </c>
      <c r="AA168" s="27" t="str">
        <f>IFERROR(VLOOKUP(Table!E168,'Club Champs'!D:H,4,FALSE),"")</f>
        <v/>
      </c>
      <c r="AB168" s="26" t="str">
        <f>IFERROR(VLOOKUP(E168,'Relays - track &amp; field'!AS:BC,11,FALSE),"")</f>
        <v/>
      </c>
      <c r="AC168" s="26" t="str">
        <f>IFERROR(VLOOKUP(E168,SGP!BE:BJ,6,FALSE),"")</f>
        <v/>
      </c>
      <c r="AD168" s="26" t="str">
        <f>IFERROR(VLOOKUP(E168,'Road Races'!DK:DU,11,FALSE),"")</f>
        <v/>
      </c>
      <c r="AE168" s="26" t="str">
        <f>IFERROR(VLOOKUP(E168,Marathon!C:M,11,FALSE),"")</f>
        <v/>
      </c>
      <c r="AF168" s="26"/>
      <c r="AG168" s="26" t="str">
        <f>IFERROR(VLOOKUP(E168,#REF!,11,FALSE),"")</f>
        <v/>
      </c>
      <c r="AH168" s="26" t="str">
        <f>IFERROR(VLOOKUP(E168,'Road Races'!DK:DU,11,FALSE),"")</f>
        <v/>
      </c>
      <c r="AI168" s="26" t="str">
        <f>IFERROR(VLOOKUP(E168,SGP!BE:BJ,6,FALSE),"")</f>
        <v/>
      </c>
      <c r="AJ168" s="25"/>
      <c r="AK168" s="25" t="str">
        <f t="shared" si="120"/>
        <v/>
      </c>
      <c r="AL168" s="25" t="str">
        <f t="shared" si="121"/>
        <v/>
      </c>
      <c r="AM168" s="25" t="str">
        <f t="shared" si="122"/>
        <v/>
      </c>
      <c r="AN168" s="25" t="str">
        <f t="shared" si="123"/>
        <v/>
      </c>
      <c r="AO168" s="25" t="str">
        <f t="shared" si="141"/>
        <v/>
      </c>
      <c r="AP168" s="25" t="str">
        <f t="shared" si="110"/>
        <v/>
      </c>
      <c r="AQ168" s="25" t="str">
        <f t="shared" si="111"/>
        <v/>
      </c>
      <c r="AR168" s="25" t="str">
        <f t="shared" si="112"/>
        <v/>
      </c>
      <c r="AS168" s="25" t="str">
        <f t="shared" si="124"/>
        <v/>
      </c>
      <c r="AT168" s="25" t="str">
        <f t="shared" si="125"/>
        <v/>
      </c>
      <c r="AU168" s="25" t="str">
        <f t="shared" si="126"/>
        <v/>
      </c>
      <c r="AV168" s="25" t="str">
        <f t="shared" si="127"/>
        <v/>
      </c>
      <c r="AW168" s="25" t="str">
        <f t="shared" si="128"/>
        <v/>
      </c>
      <c r="AX168" s="25" t="str">
        <f t="shared" si="129"/>
        <v/>
      </c>
      <c r="AY168" s="25" t="str">
        <f t="shared" si="130"/>
        <v/>
      </c>
      <c r="AZ168" s="25" t="str">
        <f t="shared" si="113"/>
        <v/>
      </c>
      <c r="BA168" s="25" t="str">
        <f t="shared" si="142"/>
        <v/>
      </c>
      <c r="BB168" s="25" t="str">
        <f t="shared" si="131"/>
        <v/>
      </c>
      <c r="BC168" s="25" t="str">
        <f t="shared" si="132"/>
        <v/>
      </c>
      <c r="BD168" s="25" t="str">
        <f t="shared" si="102"/>
        <v/>
      </c>
      <c r="BE168" s="25" t="str">
        <f t="shared" si="103"/>
        <v/>
      </c>
      <c r="BF168" s="25" t="str">
        <f t="shared" si="104"/>
        <v/>
      </c>
      <c r="BG168" s="25" t="str">
        <f t="shared" si="143"/>
        <v/>
      </c>
      <c r="BH168" s="25" t="str">
        <f t="shared" si="133"/>
        <v/>
      </c>
      <c r="BI168" s="25" t="str">
        <f t="shared" si="134"/>
        <v/>
      </c>
      <c r="BJ168" s="25" t="str">
        <f t="shared" si="135"/>
        <v/>
      </c>
      <c r="BK168" s="25" t="str">
        <f t="shared" si="136"/>
        <v/>
      </c>
      <c r="BL168" s="25" t="str">
        <f t="shared" si="137"/>
        <v/>
      </c>
      <c r="BM168" s="25" t="str">
        <f t="shared" si="138"/>
        <v/>
      </c>
      <c r="BN168" s="25" t="str">
        <f t="shared" si="106"/>
        <v/>
      </c>
      <c r="BO168" s="25" t="str">
        <f t="shared" si="144"/>
        <v/>
      </c>
      <c r="BP168" s="4"/>
    </row>
    <row r="169" spans="2:68" hidden="1" x14ac:dyDescent="0.25">
      <c r="B169" s="25">
        <v>163</v>
      </c>
      <c r="C169" s="25">
        <f t="shared" si="140"/>
        <v>0</v>
      </c>
      <c r="D169" s="25">
        <v>163</v>
      </c>
      <c r="E169" s="51"/>
      <c r="F169" s="108">
        <f t="shared" si="117"/>
        <v>0</v>
      </c>
      <c r="G169" s="107" t="str">
        <f t="shared" si="139"/>
        <v/>
      </c>
      <c r="H169" s="25" t="str">
        <f t="shared" si="118"/>
        <v/>
      </c>
      <c r="I169" s="25" t="str">
        <f t="shared" si="108"/>
        <v/>
      </c>
      <c r="J169" s="110">
        <f t="shared" si="119"/>
        <v>0</v>
      </c>
      <c r="K169" s="109"/>
      <c r="L169" s="27" t="str">
        <f>IFERROR(VLOOKUP(E169,'Road Races'!Q:AA,11,FALSE),"")</f>
        <v/>
      </c>
      <c r="M169" s="27" t="str">
        <f>IFERROR(VLOOKUP(E169,SGP!AM:AU,6,FALSE),"")</f>
        <v/>
      </c>
      <c r="N169" s="26" t="str">
        <f>IFERROR(VLOOKUP(E169,'Road Races'!AE:AO,11,FALSE),"")</f>
        <v/>
      </c>
      <c r="O169" s="27" t="str">
        <f>IFERROR(VLOOKUP(E169,'Relays - track &amp; field'!C:F,11,FALSE),"")</f>
        <v/>
      </c>
      <c r="P169" s="26" t="str">
        <f>IFERROR(VLOOKUP(E169,'Relays - track &amp; field'!J:T,11,FALSE),"")</f>
        <v/>
      </c>
      <c r="Q169" s="26" t="str">
        <f>IFERROR(VLOOKUP(E169,'Road Races'!AS:BC,11,FALSE),"")</f>
        <v/>
      </c>
      <c r="R169" s="26" t="str">
        <f>IFERROR(VLOOKUP(E169,'Road Races'!BG:BQ,11,FALSE),"")</f>
        <v/>
      </c>
      <c r="S169" s="26" t="str">
        <f>IFERROR(VLOOKUP(E169,SGP!U:Z,6,FALSE),"")</f>
        <v/>
      </c>
      <c r="T169" s="26" t="str">
        <f>IFERROR(VLOOKUP(E169,'Relays - track &amp; field'!X:AB,4,FALSE),"")</f>
        <v/>
      </c>
      <c r="U169" s="26" t="str">
        <f>IFERROR(VLOOKUP(E169,'Road Races'!BU:CE,11,FALSE),"")</f>
        <v/>
      </c>
      <c r="V169" s="27" t="str">
        <f>IFERROR(VLOOKUP(E169,'Relays - track &amp; field'!AE:AO,11,FALSE),"")</f>
        <v/>
      </c>
      <c r="W169" s="26" t="str">
        <f>IFERROR(VLOOKUP(E169,SGP!C:H,6,FALSE),"")</f>
        <v/>
      </c>
      <c r="X169" s="26" t="str">
        <f>IFERROR(VLOOKUP(E169,'Road Races'!CI:CS,11,FALSE),"")</f>
        <v/>
      </c>
      <c r="Y169" s="26" t="str">
        <f>IFERROR(VLOOKUP(E169,'Relays - track &amp; field'!AS:BC,11,FALSE),"")</f>
        <v/>
      </c>
      <c r="Z169" s="27" t="str">
        <f>IFERROR(VLOOKUP(E169,'Road Races'!CW:DG,11,FALSE),"")</f>
        <v/>
      </c>
      <c r="AA169" s="27" t="str">
        <f>IFERROR(VLOOKUP(Table!E169,'Club Champs'!D:H,4,FALSE),"")</f>
        <v/>
      </c>
      <c r="AB169" s="26" t="str">
        <f>IFERROR(VLOOKUP(E169,'Relays - track &amp; field'!AS:BC,11,FALSE),"")</f>
        <v/>
      </c>
      <c r="AC169" s="26" t="str">
        <f>IFERROR(VLOOKUP(E169,SGP!BE:BJ,6,FALSE),"")</f>
        <v/>
      </c>
      <c r="AD169" s="26" t="str">
        <f>IFERROR(VLOOKUP(E169,'Road Races'!DK:DU,11,FALSE),"")</f>
        <v/>
      </c>
      <c r="AE169" s="26" t="str">
        <f>IFERROR(VLOOKUP(E169,Marathon!C:M,11,FALSE),"")</f>
        <v/>
      </c>
      <c r="AF169" s="26"/>
      <c r="AG169" s="26" t="str">
        <f>IFERROR(VLOOKUP(E169,#REF!,11,FALSE),"")</f>
        <v/>
      </c>
      <c r="AH169" s="26" t="str">
        <f>IFERROR(VLOOKUP(E169,'Road Races'!DK:DU,11,FALSE),"")</f>
        <v/>
      </c>
      <c r="AI169" s="26" t="str">
        <f>IFERROR(VLOOKUP(E169,SGP!BE:BJ,6,FALSE),"")</f>
        <v/>
      </c>
      <c r="AJ169" s="25"/>
      <c r="AK169" s="25" t="str">
        <f t="shared" si="120"/>
        <v/>
      </c>
      <c r="AL169" s="25" t="str">
        <f t="shared" si="121"/>
        <v/>
      </c>
      <c r="AM169" s="25" t="str">
        <f t="shared" si="122"/>
        <v/>
      </c>
      <c r="AN169" s="25" t="str">
        <f t="shared" si="123"/>
        <v/>
      </c>
      <c r="AO169" s="25" t="str">
        <f t="shared" si="141"/>
        <v/>
      </c>
      <c r="AP169" s="25" t="str">
        <f t="shared" si="110"/>
        <v/>
      </c>
      <c r="AQ169" s="25" t="str">
        <f t="shared" si="111"/>
        <v/>
      </c>
      <c r="AR169" s="25" t="str">
        <f t="shared" si="112"/>
        <v/>
      </c>
      <c r="AS169" s="25" t="str">
        <f t="shared" si="124"/>
        <v/>
      </c>
      <c r="AT169" s="25" t="str">
        <f t="shared" si="125"/>
        <v/>
      </c>
      <c r="AU169" s="25" t="str">
        <f t="shared" si="126"/>
        <v/>
      </c>
      <c r="AV169" s="25" t="str">
        <f t="shared" si="127"/>
        <v/>
      </c>
      <c r="AW169" s="25" t="str">
        <f t="shared" si="128"/>
        <v/>
      </c>
      <c r="AX169" s="25" t="str">
        <f t="shared" si="129"/>
        <v/>
      </c>
      <c r="AY169" s="25" t="str">
        <f t="shared" si="130"/>
        <v/>
      </c>
      <c r="AZ169" s="25" t="str">
        <f t="shared" si="113"/>
        <v/>
      </c>
      <c r="BA169" s="25" t="str">
        <f t="shared" si="142"/>
        <v/>
      </c>
      <c r="BB169" s="25" t="str">
        <f t="shared" si="131"/>
        <v/>
      </c>
      <c r="BC169" s="25" t="str">
        <f t="shared" si="132"/>
        <v/>
      </c>
      <c r="BD169" s="25" t="str">
        <f t="shared" si="102"/>
        <v/>
      </c>
      <c r="BE169" s="25" t="str">
        <f t="shared" si="103"/>
        <v/>
      </c>
      <c r="BF169" s="25" t="str">
        <f t="shared" si="104"/>
        <v/>
      </c>
      <c r="BG169" s="25" t="str">
        <f t="shared" si="143"/>
        <v/>
      </c>
      <c r="BH169" s="25" t="str">
        <f t="shared" si="133"/>
        <v/>
      </c>
      <c r="BI169" s="25" t="str">
        <f t="shared" si="134"/>
        <v/>
      </c>
      <c r="BJ169" s="25" t="str">
        <f t="shared" si="135"/>
        <v/>
      </c>
      <c r="BK169" s="25" t="str">
        <f t="shared" si="136"/>
        <v/>
      </c>
      <c r="BL169" s="25" t="str">
        <f t="shared" si="137"/>
        <v/>
      </c>
      <c r="BM169" s="25" t="str">
        <f t="shared" si="138"/>
        <v/>
      </c>
      <c r="BN169" s="25" t="str">
        <f t="shared" si="106"/>
        <v/>
      </c>
      <c r="BO169" s="25" t="str">
        <f t="shared" si="144"/>
        <v/>
      </c>
      <c r="BP169" s="4"/>
    </row>
    <row r="170" spans="2:68" hidden="1" x14ac:dyDescent="0.25">
      <c r="B170" s="25">
        <v>164</v>
      </c>
      <c r="C170" s="25">
        <f t="shared" si="140"/>
        <v>0</v>
      </c>
      <c r="D170" s="25">
        <v>164</v>
      </c>
      <c r="E170" s="51"/>
      <c r="F170" s="108">
        <f t="shared" si="117"/>
        <v>0</v>
      </c>
      <c r="G170" s="107" t="str">
        <f t="shared" si="139"/>
        <v/>
      </c>
      <c r="H170" s="25" t="str">
        <f t="shared" si="118"/>
        <v/>
      </c>
      <c r="I170" s="25" t="str">
        <f t="shared" si="108"/>
        <v/>
      </c>
      <c r="J170" s="110">
        <f t="shared" si="119"/>
        <v>0</v>
      </c>
      <c r="K170" s="109"/>
      <c r="L170" s="27" t="str">
        <f>IFERROR(VLOOKUP(E170,'Road Races'!Q:AA,11,FALSE),"")</f>
        <v/>
      </c>
      <c r="M170" s="27" t="str">
        <f>IFERROR(VLOOKUP(E170,SGP!AM:AU,6,FALSE),"")</f>
        <v/>
      </c>
      <c r="N170" s="26" t="str">
        <f>IFERROR(VLOOKUP(E170,'Road Races'!AE:AO,11,FALSE),"")</f>
        <v/>
      </c>
      <c r="O170" s="27" t="str">
        <f>IFERROR(VLOOKUP(E170,'Relays - track &amp; field'!C:F,11,FALSE),"")</f>
        <v/>
      </c>
      <c r="P170" s="26" t="str">
        <f>IFERROR(VLOOKUP(E170,'Relays - track &amp; field'!J:T,11,FALSE),"")</f>
        <v/>
      </c>
      <c r="Q170" s="26" t="str">
        <f>IFERROR(VLOOKUP(E170,'Road Races'!AS:BC,11,FALSE),"")</f>
        <v/>
      </c>
      <c r="R170" s="26" t="str">
        <f>IFERROR(VLOOKUP(E170,'Road Races'!BG:BQ,11,FALSE),"")</f>
        <v/>
      </c>
      <c r="S170" s="26" t="str">
        <f>IFERROR(VLOOKUP(E170,SGP!U:Z,6,FALSE),"")</f>
        <v/>
      </c>
      <c r="T170" s="26" t="str">
        <f>IFERROR(VLOOKUP(E170,'Relays - track &amp; field'!X:AB,4,FALSE),"")</f>
        <v/>
      </c>
      <c r="U170" s="26" t="str">
        <f>IFERROR(VLOOKUP(E170,'Road Races'!BU:CE,11,FALSE),"")</f>
        <v/>
      </c>
      <c r="V170" s="27" t="str">
        <f>IFERROR(VLOOKUP(E170,'Relays - track &amp; field'!AE:AO,11,FALSE),"")</f>
        <v/>
      </c>
      <c r="W170" s="26" t="str">
        <f>IFERROR(VLOOKUP(E170,SGP!C:H,6,FALSE),"")</f>
        <v/>
      </c>
      <c r="X170" s="26" t="str">
        <f>IFERROR(VLOOKUP(E170,'Road Races'!CI:CS,11,FALSE),"")</f>
        <v/>
      </c>
      <c r="Y170" s="26" t="str">
        <f>IFERROR(VLOOKUP(E170,'Relays - track &amp; field'!AS:BC,11,FALSE),"")</f>
        <v/>
      </c>
      <c r="Z170" s="27" t="str">
        <f>IFERROR(VLOOKUP(E170,'Road Races'!CW:DG,11,FALSE),"")</f>
        <v/>
      </c>
      <c r="AA170" s="27" t="str">
        <f>IFERROR(VLOOKUP(Table!E170,'Club Champs'!D:H,4,FALSE),"")</f>
        <v/>
      </c>
      <c r="AB170" s="26" t="str">
        <f>IFERROR(VLOOKUP(E170,'Relays - track &amp; field'!AS:BC,11,FALSE),"")</f>
        <v/>
      </c>
      <c r="AC170" s="26" t="str">
        <f>IFERROR(VLOOKUP(E170,SGP!BE:BJ,6,FALSE),"")</f>
        <v/>
      </c>
      <c r="AD170" s="26" t="str">
        <f>IFERROR(VLOOKUP(E170,'Road Races'!DK:DU,11,FALSE),"")</f>
        <v/>
      </c>
      <c r="AE170" s="26" t="str">
        <f>IFERROR(VLOOKUP(E170,Marathon!C:M,11,FALSE),"")</f>
        <v/>
      </c>
      <c r="AF170" s="26"/>
      <c r="AG170" s="26" t="str">
        <f>IFERROR(VLOOKUP(E170,#REF!,11,FALSE),"")</f>
        <v/>
      </c>
      <c r="AH170" s="26" t="str">
        <f>IFERROR(VLOOKUP(E170,'Road Races'!DK:DU,11,FALSE),"")</f>
        <v/>
      </c>
      <c r="AI170" s="26" t="str">
        <f>IFERROR(VLOOKUP(E170,SGP!BE:BJ,6,FALSE),"")</f>
        <v/>
      </c>
      <c r="AJ170" s="25"/>
      <c r="AK170" s="25" t="str">
        <f t="shared" si="120"/>
        <v/>
      </c>
      <c r="AL170" s="25" t="str">
        <f t="shared" si="121"/>
        <v/>
      </c>
      <c r="AM170" s="25" t="str">
        <f t="shared" si="122"/>
        <v/>
      </c>
      <c r="AN170" s="25" t="str">
        <f t="shared" si="123"/>
        <v/>
      </c>
      <c r="AO170" s="25" t="str">
        <f t="shared" si="141"/>
        <v/>
      </c>
      <c r="AP170" s="25" t="str">
        <f t="shared" si="110"/>
        <v/>
      </c>
      <c r="AQ170" s="25" t="str">
        <f t="shared" si="111"/>
        <v/>
      </c>
      <c r="AR170" s="25" t="str">
        <f t="shared" si="112"/>
        <v/>
      </c>
      <c r="AS170" s="25" t="str">
        <f t="shared" si="124"/>
        <v/>
      </c>
      <c r="AT170" s="25" t="str">
        <f t="shared" si="125"/>
        <v/>
      </c>
      <c r="AU170" s="25" t="str">
        <f t="shared" si="126"/>
        <v/>
      </c>
      <c r="AV170" s="25" t="str">
        <f t="shared" si="127"/>
        <v/>
      </c>
      <c r="AW170" s="25" t="str">
        <f t="shared" si="128"/>
        <v/>
      </c>
      <c r="AX170" s="25" t="str">
        <f t="shared" si="129"/>
        <v/>
      </c>
      <c r="AY170" s="25" t="str">
        <f t="shared" si="130"/>
        <v/>
      </c>
      <c r="AZ170" s="25" t="str">
        <f t="shared" si="113"/>
        <v/>
      </c>
      <c r="BA170" s="25" t="str">
        <f t="shared" si="142"/>
        <v/>
      </c>
      <c r="BB170" s="25" t="str">
        <f t="shared" si="131"/>
        <v/>
      </c>
      <c r="BC170" s="25" t="str">
        <f t="shared" si="132"/>
        <v/>
      </c>
      <c r="BD170" s="25" t="str">
        <f t="shared" si="102"/>
        <v/>
      </c>
      <c r="BE170" s="25" t="str">
        <f t="shared" si="103"/>
        <v/>
      </c>
      <c r="BF170" s="25" t="str">
        <f t="shared" si="104"/>
        <v/>
      </c>
      <c r="BG170" s="25" t="str">
        <f t="shared" si="143"/>
        <v/>
      </c>
      <c r="BH170" s="25" t="str">
        <f t="shared" si="133"/>
        <v/>
      </c>
      <c r="BI170" s="25" t="str">
        <f t="shared" si="134"/>
        <v/>
      </c>
      <c r="BJ170" s="25" t="str">
        <f t="shared" si="135"/>
        <v/>
      </c>
      <c r="BK170" s="25" t="str">
        <f t="shared" si="136"/>
        <v/>
      </c>
      <c r="BL170" s="25" t="str">
        <f t="shared" si="137"/>
        <v/>
      </c>
      <c r="BM170" s="25" t="str">
        <f t="shared" si="138"/>
        <v/>
      </c>
      <c r="BN170" s="25" t="str">
        <f t="shared" si="106"/>
        <v/>
      </c>
      <c r="BO170" s="25" t="str">
        <f t="shared" si="144"/>
        <v/>
      </c>
      <c r="BP170" s="4"/>
    </row>
  </sheetData>
  <sortState ref="D7:AE110">
    <sortCondition descending="1" ref="F7:F110"/>
  </sortState>
  <phoneticPr fontId="3" type="noConversion"/>
  <conditionalFormatting sqref="C7:C170">
    <cfRule type="iconSet" priority="4">
      <iconSet iconSet="3Arrows">
        <cfvo type="percent" val="0"/>
        <cfvo type="num" val="0"/>
        <cfvo type="num" val="1"/>
      </iconSe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Names!$A$3:$A$215</xm:f>
          </x14:formula1>
          <xm:sqref>E100:E104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S49"/>
  <sheetViews>
    <sheetView tabSelected="1" workbookViewId="0">
      <selection activeCell="N12" sqref="N12"/>
    </sheetView>
  </sheetViews>
  <sheetFormatPr defaultRowHeight="15" x14ac:dyDescent="0.25"/>
  <cols>
    <col min="1" max="1" width="4" style="1" customWidth="1"/>
    <col min="2" max="2" width="5.85546875" style="1" bestFit="1" customWidth="1"/>
    <col min="3" max="3" width="17.7109375" style="1" customWidth="1"/>
    <col min="4" max="7" width="9.140625" style="1"/>
    <col min="8" max="8" width="6.5703125" style="1" bestFit="1" customWidth="1"/>
    <col min="9" max="10" width="5" style="1" customWidth="1"/>
    <col min="11" max="11" width="4.140625" style="1" bestFit="1" customWidth="1"/>
    <col min="12" max="13" width="9.140625" style="1"/>
    <col min="14" max="14" width="8.140625" style="1" bestFit="1" customWidth="1"/>
    <col min="15" max="16" width="9.140625" style="1"/>
    <col min="17" max="17" width="4.85546875" style="1" customWidth="1"/>
    <col min="18" max="18" width="3" style="1" customWidth="1"/>
    <col min="19" max="19" width="5.28515625" style="52" customWidth="1"/>
    <col min="20" max="20" width="5.85546875" style="1" bestFit="1" customWidth="1"/>
    <col min="21" max="21" width="12" style="1" customWidth="1"/>
    <col min="22" max="24" width="9.140625" style="1"/>
    <col min="25" max="25" width="11.42578125" style="1" bestFit="1" customWidth="1"/>
    <col min="26" max="26" width="9.140625" style="1"/>
    <col min="27" max="28" width="2.5703125" style="1" customWidth="1"/>
    <col min="29" max="29" width="4.140625" style="1" bestFit="1" customWidth="1"/>
    <col min="30" max="33" width="9.140625" style="1"/>
    <col min="34" max="34" width="11.42578125" style="1" bestFit="1" customWidth="1"/>
    <col min="35" max="35" width="4.42578125" style="1" customWidth="1"/>
    <col min="36" max="36" width="2" style="1" customWidth="1"/>
    <col min="37" max="37" width="3.5703125" style="1" customWidth="1"/>
    <col min="38" max="38" width="7" style="2" customWidth="1"/>
    <col min="39" max="39" width="9.140625" style="1"/>
    <col min="40" max="40" width="9.7109375" style="1" customWidth="1"/>
    <col min="41" max="41" width="8.140625" style="1" bestFit="1" customWidth="1"/>
    <col min="42" max="42" width="9.140625" style="1"/>
    <col min="43" max="43" width="11.42578125" style="1" bestFit="1" customWidth="1"/>
    <col min="44" max="44" width="6.5703125" style="1" bestFit="1" customWidth="1"/>
    <col min="45" max="45" width="2.140625" style="1" customWidth="1"/>
    <col min="46" max="46" width="3" style="1" customWidth="1"/>
    <col min="47" max="47" width="4.140625" style="1" bestFit="1" customWidth="1"/>
    <col min="48" max="48" width="9.140625" style="1"/>
    <col min="49" max="49" width="10.42578125" style="1" customWidth="1"/>
    <col min="50" max="50" width="8.140625" style="1" bestFit="1" customWidth="1"/>
    <col min="51" max="51" width="9.140625" style="1" bestFit="1" customWidth="1"/>
    <col min="52" max="52" width="11.42578125" style="1" bestFit="1" customWidth="1"/>
    <col min="53" max="53" width="4.140625" style="1" bestFit="1" customWidth="1"/>
    <col min="54" max="54" width="3.7109375" style="1" customWidth="1"/>
    <col min="55" max="55" width="4.5703125" style="1" customWidth="1"/>
    <col min="56" max="56" width="5.85546875" style="1" bestFit="1" customWidth="1"/>
    <col min="57" max="61" width="9.140625" style="1"/>
    <col min="62" max="62" width="6.5703125" style="1" bestFit="1" customWidth="1"/>
    <col min="63" max="64" width="5.7109375" style="1" customWidth="1"/>
    <col min="65" max="65" width="4.140625" style="1" bestFit="1" customWidth="1"/>
    <col min="66" max="70" width="9.140625" style="1"/>
    <col min="71" max="71" width="5.28515625" style="1" customWidth="1"/>
    <col min="72" max="16384" width="9.140625" style="1"/>
  </cols>
  <sheetData>
    <row r="1" spans="1:71" ht="15.75" thickBot="1" x14ac:dyDescent="0.3">
      <c r="C1" s="65"/>
      <c r="D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K1" s="5"/>
      <c r="AL1" s="6"/>
      <c r="AM1" s="65"/>
      <c r="AN1" s="65"/>
      <c r="AO1" s="65"/>
      <c r="AP1" s="65"/>
      <c r="AQ1" s="65"/>
      <c r="AR1" s="65"/>
      <c r="AS1" s="65"/>
      <c r="AT1" s="65"/>
      <c r="AU1" s="65"/>
      <c r="AV1" s="65"/>
      <c r="AW1" s="65"/>
      <c r="AX1" s="65"/>
      <c r="AY1" s="65"/>
      <c r="AZ1" s="65"/>
      <c r="BA1" s="65"/>
      <c r="BE1" s="65"/>
      <c r="BF1" s="65"/>
      <c r="BG1" s="65"/>
      <c r="BH1" s="65"/>
      <c r="BI1" s="65"/>
    </row>
    <row r="2" spans="1:71" ht="21" x14ac:dyDescent="0.35">
      <c r="A2" s="58"/>
      <c r="B2" s="59"/>
      <c r="D2" s="94" t="s">
        <v>143</v>
      </c>
      <c r="E2" s="59"/>
      <c r="F2" s="59"/>
      <c r="G2" s="59"/>
      <c r="H2" s="147">
        <v>43277</v>
      </c>
      <c r="I2" s="148"/>
      <c r="J2" s="148"/>
      <c r="K2" s="148"/>
      <c r="L2" s="149"/>
      <c r="M2" s="60"/>
      <c r="N2" s="60"/>
      <c r="O2" s="60"/>
      <c r="P2" s="60"/>
      <c r="Q2" s="61"/>
      <c r="S2" s="74"/>
      <c r="T2" s="59"/>
      <c r="U2" s="67"/>
      <c r="V2" s="94" t="s">
        <v>143</v>
      </c>
      <c r="W2" s="67"/>
      <c r="X2" s="67"/>
      <c r="Y2" s="147">
        <v>43249</v>
      </c>
      <c r="Z2" s="148"/>
      <c r="AA2" s="148"/>
      <c r="AB2" s="149"/>
      <c r="AC2" s="7"/>
      <c r="AD2" s="7"/>
      <c r="AE2" s="7"/>
      <c r="AF2" s="7"/>
      <c r="AG2" s="7"/>
      <c r="AH2" s="7"/>
      <c r="AI2" s="93"/>
      <c r="AK2" s="58"/>
      <c r="AL2" s="59"/>
      <c r="AM2" s="67"/>
      <c r="AN2" s="94" t="s">
        <v>143</v>
      </c>
      <c r="AO2" s="67"/>
      <c r="AP2" s="67"/>
      <c r="AQ2" s="147">
        <v>43207</v>
      </c>
      <c r="AR2" s="148"/>
      <c r="AS2" s="148"/>
      <c r="AT2" s="149"/>
      <c r="AU2" s="7"/>
      <c r="AV2" s="7"/>
      <c r="AW2" s="7"/>
      <c r="AX2" s="7"/>
      <c r="AY2" s="7"/>
      <c r="AZ2" s="7"/>
      <c r="BA2" s="93"/>
      <c r="BC2" s="58"/>
      <c r="BD2" s="59"/>
      <c r="BE2" s="7"/>
      <c r="BF2" s="95" t="s">
        <v>143</v>
      </c>
      <c r="BG2" s="67"/>
      <c r="BH2" s="67"/>
      <c r="BI2" s="67"/>
      <c r="BJ2" s="147">
        <v>43319</v>
      </c>
      <c r="BK2" s="148"/>
      <c r="BL2" s="148"/>
      <c r="BM2" s="149"/>
      <c r="BN2" s="60"/>
      <c r="BO2" s="60"/>
      <c r="BP2" s="60"/>
      <c r="BQ2" s="60"/>
      <c r="BR2" s="60"/>
      <c r="BS2" s="61"/>
    </row>
    <row r="3" spans="1:71" x14ac:dyDescent="0.25">
      <c r="A3" s="62"/>
      <c r="B3" s="49"/>
      <c r="C3" s="54"/>
      <c r="D3" s="54"/>
      <c r="E3" s="54"/>
      <c r="F3" s="54"/>
      <c r="G3" s="54"/>
      <c r="H3" s="9"/>
      <c r="I3" s="9"/>
      <c r="J3" s="9"/>
      <c r="Q3" s="63"/>
      <c r="S3" s="75"/>
      <c r="T3" s="49"/>
      <c r="U3" s="54"/>
      <c r="V3" s="54"/>
      <c r="W3" s="54"/>
      <c r="X3" s="54"/>
      <c r="Y3" s="54"/>
      <c r="Z3" s="9"/>
      <c r="AA3" s="9"/>
      <c r="AB3" s="9"/>
      <c r="AI3" s="63"/>
      <c r="AK3" s="62"/>
      <c r="AL3" s="49"/>
      <c r="AM3" s="54"/>
      <c r="AN3" s="54"/>
      <c r="AO3" s="54"/>
      <c r="AP3" s="54"/>
      <c r="AQ3" s="54"/>
      <c r="AR3" s="9"/>
      <c r="AS3" s="9"/>
      <c r="AT3" s="9"/>
      <c r="BA3" s="63"/>
      <c r="BC3" s="62"/>
      <c r="BD3" s="49"/>
      <c r="BE3" s="54"/>
      <c r="BF3" s="54"/>
      <c r="BG3" s="54"/>
      <c r="BH3" s="54"/>
      <c r="BI3" s="54"/>
      <c r="BJ3" s="9"/>
      <c r="BK3" s="9"/>
      <c r="BL3" s="9"/>
      <c r="BS3" s="63"/>
    </row>
    <row r="4" spans="1:71" x14ac:dyDescent="0.25">
      <c r="A4" s="62"/>
      <c r="B4" s="56"/>
      <c r="C4" s="146" t="s">
        <v>3</v>
      </c>
      <c r="D4" s="146"/>
      <c r="E4" s="146"/>
      <c r="F4" s="146"/>
      <c r="G4" s="146"/>
      <c r="H4" s="9"/>
      <c r="I4" s="9"/>
      <c r="J4" s="9"/>
      <c r="K4" s="56"/>
      <c r="L4" s="146" t="s">
        <v>8</v>
      </c>
      <c r="M4" s="146"/>
      <c r="N4" s="146"/>
      <c r="O4" s="146"/>
      <c r="P4" s="146"/>
      <c r="Q4" s="63"/>
      <c r="S4" s="75"/>
      <c r="T4" s="56"/>
      <c r="U4" s="146" t="s">
        <v>3</v>
      </c>
      <c r="V4" s="146"/>
      <c r="W4" s="146"/>
      <c r="X4" s="146"/>
      <c r="Y4" s="146"/>
      <c r="Z4" s="9"/>
      <c r="AA4" s="9"/>
      <c r="AB4" s="9"/>
      <c r="AC4" s="56"/>
      <c r="AD4" s="146" t="s">
        <v>8</v>
      </c>
      <c r="AE4" s="146"/>
      <c r="AF4" s="146"/>
      <c r="AG4" s="146"/>
      <c r="AH4" s="146"/>
      <c r="AI4" s="63"/>
      <c r="AK4" s="62"/>
      <c r="AL4" s="56"/>
      <c r="AM4" s="146" t="s">
        <v>3</v>
      </c>
      <c r="AN4" s="146"/>
      <c r="AO4" s="146"/>
      <c r="AP4" s="146"/>
      <c r="AQ4" s="146"/>
      <c r="AR4" s="9"/>
      <c r="AS4" s="9"/>
      <c r="AT4" s="9"/>
      <c r="AU4" s="56"/>
      <c r="AV4" s="146" t="s">
        <v>8</v>
      </c>
      <c r="AW4" s="146"/>
      <c r="AX4" s="146"/>
      <c r="AY4" s="146"/>
      <c r="AZ4" s="146"/>
      <c r="BA4" s="63"/>
      <c r="BC4" s="62"/>
      <c r="BD4" s="56"/>
      <c r="BE4" s="146" t="s">
        <v>3</v>
      </c>
      <c r="BF4" s="146"/>
      <c r="BG4" s="146"/>
      <c r="BH4" s="146"/>
      <c r="BI4" s="146"/>
      <c r="BJ4" s="9"/>
      <c r="BK4" s="9"/>
      <c r="BL4" s="9"/>
      <c r="BM4" s="56"/>
      <c r="BN4" s="146" t="s">
        <v>8</v>
      </c>
      <c r="BO4" s="146"/>
      <c r="BP4" s="146"/>
      <c r="BQ4" s="146"/>
      <c r="BR4" s="146"/>
      <c r="BS4" s="63"/>
    </row>
    <row r="5" spans="1:71" x14ac:dyDescent="0.25">
      <c r="A5" s="62"/>
      <c r="B5" s="56"/>
      <c r="C5" s="54"/>
      <c r="D5" s="54"/>
      <c r="E5" s="54"/>
      <c r="F5" s="54"/>
      <c r="G5" s="54"/>
      <c r="H5" s="9"/>
      <c r="I5" s="9"/>
      <c r="J5" s="9"/>
      <c r="K5" s="56"/>
      <c r="L5" s="54"/>
      <c r="M5" s="54"/>
      <c r="N5" s="54"/>
      <c r="O5" s="54"/>
      <c r="P5" s="54"/>
      <c r="Q5" s="63"/>
      <c r="S5" s="75"/>
      <c r="T5" s="56"/>
      <c r="U5" s="54"/>
      <c r="V5" s="54"/>
      <c r="W5" s="54"/>
      <c r="X5" s="54"/>
      <c r="Y5" s="54"/>
      <c r="Z5" s="9"/>
      <c r="AA5" s="9"/>
      <c r="AB5" s="9"/>
      <c r="AC5" s="56"/>
      <c r="AD5" s="54"/>
      <c r="AE5" s="54"/>
      <c r="AF5" s="54"/>
      <c r="AG5" s="54"/>
      <c r="AH5" s="54"/>
      <c r="AI5" s="63"/>
      <c r="AK5" s="62"/>
      <c r="AL5" s="56"/>
      <c r="AM5" s="54"/>
      <c r="AN5" s="54"/>
      <c r="AO5" s="54"/>
      <c r="AP5" s="54"/>
      <c r="AQ5" s="54"/>
      <c r="AR5" s="9"/>
      <c r="AS5" s="9"/>
      <c r="AT5" s="9"/>
      <c r="AU5" s="56"/>
      <c r="AV5" s="54"/>
      <c r="AW5" s="54"/>
      <c r="AX5" s="54"/>
      <c r="AY5" s="54"/>
      <c r="AZ5" s="54"/>
      <c r="BA5" s="63"/>
      <c r="BC5" s="62"/>
      <c r="BD5" s="56"/>
      <c r="BE5" s="54"/>
      <c r="BF5" s="54"/>
      <c r="BG5" s="54"/>
      <c r="BH5" s="54"/>
      <c r="BI5" s="54"/>
      <c r="BJ5" s="9"/>
      <c r="BK5" s="9"/>
      <c r="BL5" s="9"/>
      <c r="BM5" s="56"/>
      <c r="BN5" s="54"/>
      <c r="BO5" s="54"/>
      <c r="BP5" s="54"/>
      <c r="BQ5" s="54"/>
      <c r="BR5" s="54"/>
      <c r="BS5" s="63"/>
    </row>
    <row r="6" spans="1:71" x14ac:dyDescent="0.25">
      <c r="A6" s="75"/>
      <c r="B6" s="54" t="s">
        <v>4</v>
      </c>
      <c r="C6" s="10" t="s">
        <v>0</v>
      </c>
      <c r="D6" s="10"/>
      <c r="E6" s="54" t="s">
        <v>5</v>
      </c>
      <c r="F6" s="54" t="s">
        <v>2</v>
      </c>
      <c r="G6" s="54" t="s">
        <v>6</v>
      </c>
      <c r="H6" s="54" t="s">
        <v>7</v>
      </c>
      <c r="I6" s="55"/>
      <c r="J6" s="14"/>
      <c r="K6" s="54" t="s">
        <v>4</v>
      </c>
      <c r="L6" s="10" t="s">
        <v>0</v>
      </c>
      <c r="M6" s="10"/>
      <c r="N6" s="54" t="s">
        <v>5</v>
      </c>
      <c r="O6" s="54" t="s">
        <v>2</v>
      </c>
      <c r="P6" s="54" t="s">
        <v>6</v>
      </c>
      <c r="Q6" s="63"/>
      <c r="S6" s="75"/>
      <c r="T6" s="54" t="s">
        <v>4</v>
      </c>
      <c r="U6" s="10" t="s">
        <v>0</v>
      </c>
      <c r="V6" s="10"/>
      <c r="W6" s="54" t="s">
        <v>5</v>
      </c>
      <c r="X6" s="54" t="s">
        <v>2</v>
      </c>
      <c r="Y6" s="54" t="s">
        <v>6</v>
      </c>
      <c r="Z6" s="54" t="s">
        <v>7</v>
      </c>
      <c r="AA6" s="55"/>
      <c r="AB6" s="14"/>
      <c r="AC6" s="54" t="s">
        <v>4</v>
      </c>
      <c r="AD6" s="10" t="s">
        <v>0</v>
      </c>
      <c r="AE6" s="10"/>
      <c r="AF6" s="54" t="s">
        <v>5</v>
      </c>
      <c r="AG6" s="54" t="s">
        <v>2</v>
      </c>
      <c r="AH6" s="54" t="s">
        <v>6</v>
      </c>
      <c r="AI6" s="63"/>
      <c r="AK6" s="62"/>
      <c r="AL6" s="54" t="s">
        <v>4</v>
      </c>
      <c r="AM6" s="10" t="s">
        <v>0</v>
      </c>
      <c r="AN6" s="10"/>
      <c r="AO6" s="54" t="s">
        <v>5</v>
      </c>
      <c r="AP6" s="54" t="s">
        <v>2</v>
      </c>
      <c r="AQ6" s="54" t="s">
        <v>6</v>
      </c>
      <c r="AR6" s="54" t="s">
        <v>7</v>
      </c>
      <c r="AS6" s="55"/>
      <c r="AT6" s="14"/>
      <c r="AU6" s="54" t="s">
        <v>4</v>
      </c>
      <c r="AV6" s="10" t="s">
        <v>0</v>
      </c>
      <c r="AW6" s="10"/>
      <c r="AX6" s="54" t="s">
        <v>5</v>
      </c>
      <c r="AY6" s="54" t="s">
        <v>2</v>
      </c>
      <c r="AZ6" s="54" t="s">
        <v>6</v>
      </c>
      <c r="BA6" s="63"/>
      <c r="BC6" s="75"/>
      <c r="BD6" s="54" t="s">
        <v>4</v>
      </c>
      <c r="BE6" s="10" t="s">
        <v>0</v>
      </c>
      <c r="BF6" s="10"/>
      <c r="BG6" s="54" t="s">
        <v>5</v>
      </c>
      <c r="BH6" s="54" t="s">
        <v>2</v>
      </c>
      <c r="BI6" s="54" t="s">
        <v>6</v>
      </c>
      <c r="BJ6" s="54" t="s">
        <v>7</v>
      </c>
      <c r="BK6" s="55"/>
      <c r="BL6" s="14"/>
      <c r="BM6" s="54" t="s">
        <v>4</v>
      </c>
      <c r="BN6" s="10" t="s">
        <v>0</v>
      </c>
      <c r="BO6" s="10"/>
      <c r="BP6" s="54" t="s">
        <v>5</v>
      </c>
      <c r="BQ6" s="54" t="s">
        <v>2</v>
      </c>
      <c r="BR6" s="54" t="s">
        <v>6</v>
      </c>
      <c r="BS6" s="63"/>
    </row>
    <row r="7" spans="1:71" x14ac:dyDescent="0.25">
      <c r="A7" s="75">
        <f>COUNTIF(Table!E:E,C7)</f>
        <v>1</v>
      </c>
      <c r="B7" s="56">
        <v>1</v>
      </c>
      <c r="C7" s="1" t="s">
        <v>300</v>
      </c>
      <c r="E7" s="11">
        <v>1.2870370370370372E-2</v>
      </c>
      <c r="F7" s="12">
        <v>1.736111111111111E-3</v>
      </c>
      <c r="G7" s="12">
        <v>1.113425925925926E-2</v>
      </c>
      <c r="H7" s="56">
        <v>50</v>
      </c>
      <c r="I7" s="13"/>
      <c r="J7" s="15"/>
      <c r="K7" s="56">
        <v>1</v>
      </c>
      <c r="L7" s="135" t="s">
        <v>77</v>
      </c>
      <c r="M7" s="135"/>
      <c r="N7" s="137">
        <v>1.3182870370370371E-2</v>
      </c>
      <c r="O7" s="12">
        <v>6.2499999999999995E-3</v>
      </c>
      <c r="P7" s="12">
        <v>6.9328703703703714E-3</v>
      </c>
      <c r="Q7" s="63" t="s">
        <v>305</v>
      </c>
      <c r="S7" s="75">
        <f>COUNTIF(Table!E:E,U7)</f>
        <v>1</v>
      </c>
      <c r="T7" s="56">
        <v>1</v>
      </c>
      <c r="U7" s="134" t="s">
        <v>296</v>
      </c>
      <c r="W7" s="11">
        <v>1.275462962962963E-2</v>
      </c>
      <c r="X7" s="12">
        <v>2.4305555555555556E-3</v>
      </c>
      <c r="Y7" s="12">
        <v>1.0324074074074074E-2</v>
      </c>
      <c r="Z7" s="56">
        <v>50</v>
      </c>
      <c r="AA7" s="13"/>
      <c r="AB7" s="15"/>
      <c r="AC7" s="56">
        <v>1</v>
      </c>
      <c r="AD7" s="138" t="s">
        <v>135</v>
      </c>
      <c r="AE7" s="135"/>
      <c r="AF7" s="137">
        <v>1.3263888888888889E-2</v>
      </c>
      <c r="AG7" s="12">
        <v>5.9027777777777776E-3</v>
      </c>
      <c r="AH7" s="12">
        <v>7.3611111111111117E-3</v>
      </c>
      <c r="AI7" s="63"/>
      <c r="AK7" s="62"/>
      <c r="AL7" s="56">
        <v>1</v>
      </c>
      <c r="AM7" s="135" t="s">
        <v>21</v>
      </c>
      <c r="AN7" s="135"/>
      <c r="AO7" s="137">
        <v>1.2037037037037035E-2</v>
      </c>
      <c r="AP7" s="12">
        <v>2.7777777777777779E-3</v>
      </c>
      <c r="AQ7" s="47">
        <v>9.259259259259257E-3</v>
      </c>
      <c r="AR7" s="56">
        <v>50</v>
      </c>
      <c r="AS7" s="13"/>
      <c r="AT7" s="15"/>
      <c r="AU7" s="56">
        <v>1</v>
      </c>
      <c r="AV7" s="135" t="s">
        <v>259</v>
      </c>
      <c r="AW7" s="135"/>
      <c r="AX7" s="137">
        <v>1.3530092592592594E-2</v>
      </c>
      <c r="AY7" s="12">
        <v>6.4236111111111117E-3</v>
      </c>
      <c r="AZ7" s="47">
        <v>7.1064814814814819E-3</v>
      </c>
      <c r="BA7" s="97"/>
      <c r="BC7" s="75">
        <f>COUNTIF(Table!E:E,BE7)</f>
        <v>0</v>
      </c>
      <c r="BD7" s="56">
        <v>1</v>
      </c>
      <c r="BG7" s="11"/>
      <c r="BH7" s="12"/>
      <c r="BI7" s="12"/>
      <c r="BJ7" s="56">
        <v>50</v>
      </c>
      <c r="BK7" s="13"/>
      <c r="BL7" s="15"/>
      <c r="BM7" s="56">
        <v>1</v>
      </c>
      <c r="BP7" s="11"/>
      <c r="BQ7" s="12"/>
      <c r="BR7" s="12"/>
      <c r="BS7" s="97"/>
    </row>
    <row r="8" spans="1:71" x14ac:dyDescent="0.25">
      <c r="A8" s="75">
        <f>COUNTIF(Table!E:E,C8)</f>
        <v>1</v>
      </c>
      <c r="B8" s="56">
        <v>2</v>
      </c>
      <c r="C8" s="1" t="s">
        <v>21</v>
      </c>
      <c r="E8" s="137">
        <v>1.3078703703703703E-2</v>
      </c>
      <c r="F8" s="12">
        <v>4.1666666666666666E-3</v>
      </c>
      <c r="G8" s="12">
        <v>8.9120370370370378E-3</v>
      </c>
      <c r="H8" s="56">
        <v>49</v>
      </c>
      <c r="I8" s="13"/>
      <c r="J8" s="15"/>
      <c r="K8" s="56">
        <v>2</v>
      </c>
      <c r="L8" s="135" t="s">
        <v>135</v>
      </c>
      <c r="M8" s="135"/>
      <c r="N8" s="137">
        <v>1.3333333333333334E-2</v>
      </c>
      <c r="O8" s="12">
        <v>5.9027777777777776E-3</v>
      </c>
      <c r="P8" s="12">
        <v>7.4305555555555566E-3</v>
      </c>
      <c r="Q8" s="63"/>
      <c r="S8" s="75">
        <f>COUNTIF(Table!E:E,U8)</f>
        <v>1</v>
      </c>
      <c r="T8" s="56">
        <v>2</v>
      </c>
      <c r="U8" s="1" t="s">
        <v>253</v>
      </c>
      <c r="W8" s="137">
        <v>1.2824074074074073E-2</v>
      </c>
      <c r="X8" s="12">
        <v>2.4305555555555556E-3</v>
      </c>
      <c r="Y8" s="12">
        <v>1.0393518518518517E-2</v>
      </c>
      <c r="Z8" s="56">
        <v>49</v>
      </c>
      <c r="AA8" s="13"/>
      <c r="AB8" s="15"/>
      <c r="AC8" s="56">
        <v>2</v>
      </c>
      <c r="AD8" s="135" t="s">
        <v>22</v>
      </c>
      <c r="AE8" s="135"/>
      <c r="AF8" s="137">
        <v>1.3263888888888889E-2</v>
      </c>
      <c r="AG8" s="12">
        <v>5.9027777777777776E-3</v>
      </c>
      <c r="AH8" s="12">
        <v>7.3611111111111117E-3</v>
      </c>
      <c r="AI8" s="63"/>
      <c r="AK8" s="136"/>
      <c r="AL8" s="56">
        <v>2</v>
      </c>
      <c r="AM8" s="135" t="s">
        <v>20</v>
      </c>
      <c r="AN8" s="135"/>
      <c r="AO8" s="137">
        <v>1.2569444444444446E-2</v>
      </c>
      <c r="AP8" s="12">
        <v>0</v>
      </c>
      <c r="AQ8" s="47">
        <v>1.2569444444444446E-2</v>
      </c>
      <c r="AR8" s="56">
        <v>49</v>
      </c>
      <c r="AS8" s="13"/>
      <c r="AT8" s="15"/>
      <c r="AU8" s="56">
        <v>2</v>
      </c>
      <c r="AV8" s="135" t="s">
        <v>33</v>
      </c>
      <c r="AW8" s="135"/>
      <c r="AX8" s="137">
        <v>1.3263888888888889E-2</v>
      </c>
      <c r="AY8" s="12">
        <v>5.5555555555555558E-3</v>
      </c>
      <c r="AZ8" s="47">
        <v>7.7083333333333335E-3</v>
      </c>
      <c r="BA8" s="63"/>
      <c r="BC8" s="75">
        <f>COUNTIF(Table!E:E,BE8)</f>
        <v>0</v>
      </c>
      <c r="BD8" s="56">
        <v>2</v>
      </c>
      <c r="BG8" s="11"/>
      <c r="BH8" s="12"/>
      <c r="BI8" s="12"/>
      <c r="BJ8" s="56">
        <v>49</v>
      </c>
      <c r="BK8" s="13"/>
      <c r="BL8" s="15"/>
      <c r="BM8" s="56">
        <v>2</v>
      </c>
      <c r="BP8" s="11"/>
      <c r="BQ8" s="12"/>
      <c r="BR8" s="12"/>
      <c r="BS8" s="63"/>
    </row>
    <row r="9" spans="1:71" x14ac:dyDescent="0.25">
      <c r="A9" s="75">
        <f>COUNTIF(Table!E:E,C9)</f>
        <v>1</v>
      </c>
      <c r="B9" s="56">
        <v>3</v>
      </c>
      <c r="C9" s="1" t="s">
        <v>288</v>
      </c>
      <c r="E9" s="137">
        <v>1.3125E-2</v>
      </c>
      <c r="F9" s="12">
        <v>4.1666666666666666E-3</v>
      </c>
      <c r="G9" s="12">
        <v>8.958333333333332E-3</v>
      </c>
      <c r="H9" s="56">
        <v>48</v>
      </c>
      <c r="I9" s="13"/>
      <c r="J9" s="15"/>
      <c r="K9" s="56">
        <v>3</v>
      </c>
      <c r="L9" s="135" t="s">
        <v>29</v>
      </c>
      <c r="M9" s="135"/>
      <c r="N9" s="137">
        <v>1.3506944444444445E-2</v>
      </c>
      <c r="O9" s="12">
        <v>5.7291666666666671E-3</v>
      </c>
      <c r="P9" s="12">
        <v>7.7777777777777776E-3</v>
      </c>
      <c r="Q9" s="63"/>
      <c r="S9" s="75">
        <f>COUNTIF(Table!E:E,U9)</f>
        <v>1</v>
      </c>
      <c r="T9" s="56">
        <v>3</v>
      </c>
      <c r="U9" s="1" t="s">
        <v>249</v>
      </c>
      <c r="W9" s="137">
        <v>1.283564814814815E-2</v>
      </c>
      <c r="X9" s="12">
        <v>3.472222222222222E-3</v>
      </c>
      <c r="Y9" s="12">
        <v>9.3634259259259278E-3</v>
      </c>
      <c r="Z9" s="56">
        <v>48</v>
      </c>
      <c r="AA9" s="13"/>
      <c r="AB9" s="15"/>
      <c r="AC9" s="56">
        <v>3</v>
      </c>
      <c r="AD9" s="135" t="s">
        <v>77</v>
      </c>
      <c r="AE9" s="135"/>
      <c r="AF9" s="137">
        <v>1.3680555555555555E-2</v>
      </c>
      <c r="AG9" s="12">
        <v>6.2499999999999995E-3</v>
      </c>
      <c r="AH9" s="12">
        <v>7.4305555555555557E-3</v>
      </c>
      <c r="AI9" s="63"/>
      <c r="AK9" s="136"/>
      <c r="AL9" s="56">
        <v>3</v>
      </c>
      <c r="AM9" s="135" t="s">
        <v>249</v>
      </c>
      <c r="AN9" s="135"/>
      <c r="AO9" s="137">
        <v>1.2847222222222223E-2</v>
      </c>
      <c r="AP9" s="12">
        <v>3.1249999999999997E-3</v>
      </c>
      <c r="AQ9" s="47">
        <v>9.7222222222222241E-3</v>
      </c>
      <c r="AR9" s="56">
        <v>48</v>
      </c>
      <c r="AS9" s="13"/>
      <c r="AT9" s="15"/>
      <c r="AU9" s="56">
        <v>3</v>
      </c>
      <c r="AV9" s="135" t="s">
        <v>22</v>
      </c>
      <c r="AW9" s="135"/>
      <c r="AX9" s="137">
        <v>1.3796296296296298E-2</v>
      </c>
      <c r="AY9" s="12">
        <v>5.9027777777777776E-3</v>
      </c>
      <c r="AZ9" s="47">
        <v>7.8935185185185202E-3</v>
      </c>
      <c r="BA9" s="63"/>
      <c r="BC9" s="75">
        <f>COUNTIF(Table!E:E,BE9)</f>
        <v>0</v>
      </c>
      <c r="BD9" s="56">
        <v>3</v>
      </c>
      <c r="BG9" s="11"/>
      <c r="BH9" s="12"/>
      <c r="BI9" s="12"/>
      <c r="BJ9" s="56">
        <v>48</v>
      </c>
      <c r="BK9" s="13"/>
      <c r="BL9" s="15"/>
      <c r="BM9" s="56">
        <v>3</v>
      </c>
      <c r="BP9" s="11"/>
      <c r="BQ9" s="12"/>
      <c r="BR9" s="12"/>
      <c r="BS9" s="63"/>
    </row>
    <row r="10" spans="1:71" x14ac:dyDescent="0.25">
      <c r="A10" s="75">
        <f>COUNTIF(Table!E:E,C10)</f>
        <v>1</v>
      </c>
      <c r="B10" s="56">
        <v>4</v>
      </c>
      <c r="C10" s="1" t="s">
        <v>295</v>
      </c>
      <c r="E10" s="137">
        <v>1.3171296296296294E-2</v>
      </c>
      <c r="F10" s="12">
        <v>3.8194444444444443E-3</v>
      </c>
      <c r="G10" s="12">
        <v>9.351851851851849E-3</v>
      </c>
      <c r="H10" s="56">
        <v>47</v>
      </c>
      <c r="I10" s="13"/>
      <c r="J10" s="15"/>
      <c r="K10" s="56">
        <v>4</v>
      </c>
      <c r="L10" s="135" t="s">
        <v>65</v>
      </c>
      <c r="M10" s="135"/>
      <c r="N10" s="137">
        <v>1.3518518518518518E-2</v>
      </c>
      <c r="O10" s="12">
        <v>5.7291666666666671E-3</v>
      </c>
      <c r="P10" s="12">
        <v>7.7893518518518511E-3</v>
      </c>
      <c r="Q10" s="63"/>
      <c r="S10" s="75">
        <f>COUNTIF(Table!E:E,U10)</f>
        <v>1</v>
      </c>
      <c r="T10" s="56">
        <v>4</v>
      </c>
      <c r="U10" s="1" t="s">
        <v>38</v>
      </c>
      <c r="W10" s="137">
        <v>1.2870370370370372E-2</v>
      </c>
      <c r="X10" s="12">
        <v>2.6041666666666665E-3</v>
      </c>
      <c r="Y10" s="12">
        <v>1.0266203703703706E-2</v>
      </c>
      <c r="Z10" s="56">
        <v>47</v>
      </c>
      <c r="AA10" s="13"/>
      <c r="AB10" s="15"/>
      <c r="AC10" s="56">
        <v>4</v>
      </c>
      <c r="AD10" s="135" t="s">
        <v>65</v>
      </c>
      <c r="AE10" s="135"/>
      <c r="AF10" s="137">
        <v>1.3449074074074073E-2</v>
      </c>
      <c r="AG10" s="12">
        <v>5.7291666666666671E-3</v>
      </c>
      <c r="AH10" s="12">
        <v>7.7199074074074062E-3</v>
      </c>
      <c r="AI10" s="63"/>
      <c r="AK10" s="136"/>
      <c r="AL10" s="56">
        <v>4</v>
      </c>
      <c r="AM10" s="135" t="s">
        <v>61</v>
      </c>
      <c r="AN10" s="135"/>
      <c r="AO10" s="137">
        <v>1.298611111111111E-2</v>
      </c>
      <c r="AP10" s="12">
        <v>3.1249999999999997E-3</v>
      </c>
      <c r="AQ10" s="47">
        <v>9.8611111111111104E-3</v>
      </c>
      <c r="AR10" s="56">
        <v>47</v>
      </c>
      <c r="AS10" s="13"/>
      <c r="AT10" s="15"/>
      <c r="AU10" s="56">
        <v>4</v>
      </c>
      <c r="AV10" s="135" t="s">
        <v>257</v>
      </c>
      <c r="AW10" s="135"/>
      <c r="AX10" s="137">
        <v>1.3402777777777777E-2</v>
      </c>
      <c r="AY10" s="12">
        <v>5.208333333333333E-3</v>
      </c>
      <c r="AZ10" s="47">
        <v>8.1944444444444452E-3</v>
      </c>
      <c r="BA10" s="63"/>
      <c r="BC10" s="75">
        <f>COUNTIF(Table!E:E,BE10)</f>
        <v>0</v>
      </c>
      <c r="BD10" s="56">
        <v>4</v>
      </c>
      <c r="BG10" s="11"/>
      <c r="BH10" s="12"/>
      <c r="BI10" s="12"/>
      <c r="BJ10" s="56">
        <v>47</v>
      </c>
      <c r="BK10" s="13"/>
      <c r="BL10" s="15"/>
      <c r="BM10" s="56">
        <v>4</v>
      </c>
      <c r="BP10" s="11"/>
      <c r="BQ10" s="12"/>
      <c r="BR10" s="12"/>
      <c r="BS10" s="63"/>
    </row>
    <row r="11" spans="1:71" x14ac:dyDescent="0.25">
      <c r="A11" s="75">
        <f>COUNTIF(Table!E:E,C11)</f>
        <v>1</v>
      </c>
      <c r="B11" s="56">
        <v>5</v>
      </c>
      <c r="C11" s="1" t="s">
        <v>77</v>
      </c>
      <c r="E11" s="137">
        <v>1.3182870370370371E-2</v>
      </c>
      <c r="F11" s="12">
        <v>6.2499999999999995E-3</v>
      </c>
      <c r="G11" s="12">
        <v>6.9328703703703714E-3</v>
      </c>
      <c r="H11" s="56">
        <v>46</v>
      </c>
      <c r="I11" s="13"/>
      <c r="J11" s="15"/>
      <c r="K11" s="56">
        <v>5</v>
      </c>
      <c r="L11" s="135" t="s">
        <v>131</v>
      </c>
      <c r="M11" s="135"/>
      <c r="N11" s="137">
        <v>1.324074074074074E-2</v>
      </c>
      <c r="O11" s="12">
        <v>5.208333333333333E-3</v>
      </c>
      <c r="P11" s="12">
        <v>8.0324074074074082E-3</v>
      </c>
      <c r="Q11" s="63"/>
      <c r="S11" s="75">
        <f>COUNTIF(Table!E:E,U11)</f>
        <v>1</v>
      </c>
      <c r="T11" s="56">
        <v>5</v>
      </c>
      <c r="U11" s="22" t="s">
        <v>21</v>
      </c>
      <c r="W11" s="137">
        <v>1.3125E-2</v>
      </c>
      <c r="X11" s="12">
        <v>3.9930555555555561E-3</v>
      </c>
      <c r="Y11" s="12">
        <v>9.1319444444444425E-3</v>
      </c>
      <c r="Z11" s="56">
        <v>46</v>
      </c>
      <c r="AA11" s="13"/>
      <c r="AB11" s="15"/>
      <c r="AC11" s="56">
        <v>5</v>
      </c>
      <c r="AD11" s="135" t="s">
        <v>33</v>
      </c>
      <c r="AE11" s="135"/>
      <c r="AF11" s="137">
        <v>1.3472222222222221E-2</v>
      </c>
      <c r="AG11" s="12">
        <v>5.7291666666666671E-3</v>
      </c>
      <c r="AH11" s="12">
        <v>7.7430555555555534E-3</v>
      </c>
      <c r="AI11" s="63"/>
      <c r="AK11" s="136"/>
      <c r="AL11" s="56">
        <v>5</v>
      </c>
      <c r="AM11" s="135" t="s">
        <v>250</v>
      </c>
      <c r="AN11" s="135"/>
      <c r="AO11" s="137">
        <v>1.3101851851851852E-2</v>
      </c>
      <c r="AP11" s="12">
        <v>2.9513888888888888E-3</v>
      </c>
      <c r="AQ11" s="47">
        <v>1.0150462962962964E-2</v>
      </c>
      <c r="AR11" s="56">
        <v>46</v>
      </c>
      <c r="AS11" s="13"/>
      <c r="AT11" s="15"/>
      <c r="AU11" s="56">
        <v>5</v>
      </c>
      <c r="AV11" s="135" t="s">
        <v>27</v>
      </c>
      <c r="AW11" s="135"/>
      <c r="AX11" s="137">
        <v>1.3506944444444445E-2</v>
      </c>
      <c r="AY11" s="12">
        <v>5.208333333333333E-3</v>
      </c>
      <c r="AZ11" s="47">
        <v>8.2986111111111108E-3</v>
      </c>
      <c r="BA11" s="63"/>
      <c r="BC11" s="75">
        <f>COUNTIF(Table!E:E,BE11)</f>
        <v>0</v>
      </c>
      <c r="BD11" s="56">
        <v>5</v>
      </c>
      <c r="BG11" s="11"/>
      <c r="BH11" s="12"/>
      <c r="BI11" s="12"/>
      <c r="BJ11" s="56">
        <v>46</v>
      </c>
      <c r="BK11" s="13"/>
      <c r="BL11" s="15"/>
      <c r="BM11" s="56">
        <v>5</v>
      </c>
      <c r="BP11" s="11"/>
      <c r="BQ11" s="12"/>
      <c r="BR11" s="12"/>
      <c r="BS11" s="63"/>
    </row>
    <row r="12" spans="1:71" x14ac:dyDescent="0.25">
      <c r="A12" s="75">
        <f>COUNTIF(Table!E:E,C12)</f>
        <v>1</v>
      </c>
      <c r="B12" s="56">
        <v>6</v>
      </c>
      <c r="C12" s="1" t="s">
        <v>303</v>
      </c>
      <c r="E12" s="11">
        <v>1.3206018518518518E-2</v>
      </c>
      <c r="F12" s="12">
        <v>2.6041666666666665E-3</v>
      </c>
      <c r="G12" s="12">
        <v>1.0601851851851852E-2</v>
      </c>
      <c r="H12" s="56">
        <v>45</v>
      </c>
      <c r="I12" s="13"/>
      <c r="J12" s="15"/>
      <c r="K12" s="56">
        <v>6</v>
      </c>
      <c r="L12" s="135" t="s">
        <v>35</v>
      </c>
      <c r="M12" s="135"/>
      <c r="N12" s="137">
        <v>1.357638888888889E-2</v>
      </c>
      <c r="O12" s="12">
        <v>5.208333333333333E-3</v>
      </c>
      <c r="P12" s="12">
        <v>8.3680555555555557E-3</v>
      </c>
      <c r="Q12" s="63"/>
      <c r="S12" s="75">
        <f>COUNTIF(Table!E:E,U12)</f>
        <v>1</v>
      </c>
      <c r="T12" s="56">
        <v>6</v>
      </c>
      <c r="U12" s="1" t="s">
        <v>100</v>
      </c>
      <c r="W12" s="137">
        <v>1.3136574074074077E-2</v>
      </c>
      <c r="X12" s="12">
        <v>3.472222222222222E-3</v>
      </c>
      <c r="Y12" s="12">
        <v>9.6643518518518545E-3</v>
      </c>
      <c r="Z12" s="56">
        <v>45</v>
      </c>
      <c r="AA12" s="13"/>
      <c r="AB12" s="15"/>
      <c r="AC12" s="56">
        <v>6</v>
      </c>
      <c r="AD12" s="135" t="s">
        <v>131</v>
      </c>
      <c r="AE12" s="135"/>
      <c r="AF12" s="137">
        <v>1.3252314814814814E-2</v>
      </c>
      <c r="AG12" s="12">
        <v>5.208333333333333E-3</v>
      </c>
      <c r="AH12" s="12">
        <v>8.0439814814814818E-3</v>
      </c>
      <c r="AI12" s="63"/>
      <c r="AK12" s="136"/>
      <c r="AL12" s="56">
        <v>6</v>
      </c>
      <c r="AM12" s="135" t="s">
        <v>251</v>
      </c>
      <c r="AN12" s="135"/>
      <c r="AO12" s="137">
        <v>1.315972222222222E-2</v>
      </c>
      <c r="AP12" s="12">
        <v>3.472222222222222E-3</v>
      </c>
      <c r="AQ12" s="47">
        <v>9.6874999999999982E-3</v>
      </c>
      <c r="AR12" s="56">
        <v>45</v>
      </c>
      <c r="AS12" s="13"/>
      <c r="AT12" s="15"/>
      <c r="AU12" s="56">
        <v>6</v>
      </c>
      <c r="AV12" s="135" t="s">
        <v>24</v>
      </c>
      <c r="AW12" s="135"/>
      <c r="AX12" s="137">
        <v>1.3900462962962962E-2</v>
      </c>
      <c r="AY12" s="12">
        <v>5.3819444444444453E-3</v>
      </c>
      <c r="AZ12" s="47">
        <v>8.5185185185185155E-3</v>
      </c>
      <c r="BA12" s="63"/>
      <c r="BC12" s="75">
        <f>COUNTIF(Table!E:E,BE12)</f>
        <v>0</v>
      </c>
      <c r="BD12" s="56">
        <v>6</v>
      </c>
      <c r="BG12" s="11"/>
      <c r="BH12" s="12"/>
      <c r="BI12" s="12"/>
      <c r="BJ12" s="56">
        <v>45</v>
      </c>
      <c r="BK12" s="13"/>
      <c r="BL12" s="15"/>
      <c r="BM12" s="56">
        <v>6</v>
      </c>
      <c r="BP12" s="11"/>
      <c r="BQ12" s="12"/>
      <c r="BR12" s="12"/>
      <c r="BS12" s="63"/>
    </row>
    <row r="13" spans="1:71" x14ac:dyDescent="0.25">
      <c r="A13" s="75">
        <f>COUNTIF(Table!E:E,C13)</f>
        <v>1</v>
      </c>
      <c r="B13" s="56">
        <v>7</v>
      </c>
      <c r="C13" s="1" t="s">
        <v>131</v>
      </c>
      <c r="E13" s="137">
        <v>1.324074074074074E-2</v>
      </c>
      <c r="F13" s="12">
        <v>5.208333333333333E-3</v>
      </c>
      <c r="G13" s="12">
        <v>8.0324074074074082E-3</v>
      </c>
      <c r="H13" s="56">
        <v>44</v>
      </c>
      <c r="I13" s="13"/>
      <c r="J13" s="15"/>
      <c r="K13" s="56">
        <v>7</v>
      </c>
      <c r="L13" s="135" t="s">
        <v>132</v>
      </c>
      <c r="M13" s="135"/>
      <c r="N13" s="137">
        <v>1.3310185185185187E-2</v>
      </c>
      <c r="O13" s="12">
        <v>4.8611111111111112E-3</v>
      </c>
      <c r="P13" s="12">
        <v>8.4490740740740759E-3</v>
      </c>
      <c r="Q13" s="63"/>
      <c r="S13" s="75">
        <f>COUNTIF(Table!E:E,U13)</f>
        <v>1</v>
      </c>
      <c r="T13" s="56">
        <v>7</v>
      </c>
      <c r="U13" s="1" t="s">
        <v>165</v>
      </c>
      <c r="W13" s="137">
        <v>1.3136574074074077E-2</v>
      </c>
      <c r="X13" s="12">
        <v>4.1666666666666666E-3</v>
      </c>
      <c r="Y13" s="12">
        <v>8.9699074074074091E-3</v>
      </c>
      <c r="Z13" s="56">
        <v>44</v>
      </c>
      <c r="AA13" s="13"/>
      <c r="AB13" s="15"/>
      <c r="AC13" s="56">
        <v>7</v>
      </c>
      <c r="AD13" s="135" t="s">
        <v>24</v>
      </c>
      <c r="AE13" s="135"/>
      <c r="AF13" s="137">
        <v>1.3668981481481482E-2</v>
      </c>
      <c r="AG13" s="12">
        <v>5.3819444444444453E-3</v>
      </c>
      <c r="AH13" s="12">
        <v>8.2870370370370372E-3</v>
      </c>
      <c r="AI13" s="63"/>
      <c r="AK13" s="136"/>
      <c r="AL13" s="56">
        <v>7</v>
      </c>
      <c r="AM13" s="135" t="s">
        <v>252</v>
      </c>
      <c r="AN13" s="135"/>
      <c r="AO13" s="137">
        <v>1.3194444444444444E-2</v>
      </c>
      <c r="AP13" s="12">
        <v>3.8194444444444443E-3</v>
      </c>
      <c r="AQ13" s="47">
        <v>9.3749999999999997E-3</v>
      </c>
      <c r="AR13" s="56">
        <v>44</v>
      </c>
      <c r="AS13" s="13"/>
      <c r="AT13" s="15"/>
      <c r="AU13" s="56">
        <v>7</v>
      </c>
      <c r="AV13" s="135" t="s">
        <v>79</v>
      </c>
      <c r="AW13" s="135"/>
      <c r="AX13" s="137">
        <v>1.3206018518518518E-2</v>
      </c>
      <c r="AY13" s="12">
        <v>4.6874999999999998E-3</v>
      </c>
      <c r="AZ13" s="47">
        <v>8.518518518518519E-3</v>
      </c>
      <c r="BA13" s="63"/>
      <c r="BC13" s="75">
        <f>COUNTIF(Table!E:E,BE13)</f>
        <v>0</v>
      </c>
      <c r="BD13" s="56">
        <v>7</v>
      </c>
      <c r="BG13" s="11"/>
      <c r="BH13" s="12"/>
      <c r="BI13" s="12"/>
      <c r="BJ13" s="56">
        <v>44</v>
      </c>
      <c r="BK13" s="13"/>
      <c r="BL13" s="15"/>
      <c r="BM13" s="56">
        <v>7</v>
      </c>
      <c r="BP13" s="11"/>
      <c r="BQ13" s="12"/>
      <c r="BR13" s="12"/>
      <c r="BS13" s="97"/>
    </row>
    <row r="14" spans="1:71" x14ac:dyDescent="0.25">
      <c r="A14" s="75">
        <f>COUNTIF(Table!E:E,C14)</f>
        <v>1</v>
      </c>
      <c r="B14" s="56">
        <v>8</v>
      </c>
      <c r="C14" s="1" t="s">
        <v>116</v>
      </c>
      <c r="E14" s="137">
        <v>1.3287037037037036E-2</v>
      </c>
      <c r="F14" s="12">
        <v>4.6874999999999998E-3</v>
      </c>
      <c r="G14" s="12">
        <v>8.5995370370370375E-3</v>
      </c>
      <c r="H14" s="56">
        <v>43</v>
      </c>
      <c r="I14" s="13"/>
      <c r="J14" s="15"/>
      <c r="K14" s="56">
        <v>8</v>
      </c>
      <c r="L14" s="135" t="s">
        <v>26</v>
      </c>
      <c r="M14" s="135"/>
      <c r="N14" s="137">
        <v>1.3495370370370371E-2</v>
      </c>
      <c r="O14" s="12">
        <v>5.0347222222222225E-3</v>
      </c>
      <c r="P14" s="12">
        <v>8.4606481481481477E-3</v>
      </c>
      <c r="Q14" s="63"/>
      <c r="S14" s="75">
        <f>COUNTIF(Table!E:E,U14)</f>
        <v>1</v>
      </c>
      <c r="T14" s="56">
        <v>8</v>
      </c>
      <c r="U14" s="1" t="s">
        <v>14</v>
      </c>
      <c r="W14" s="137">
        <v>1.3136574074074077E-2</v>
      </c>
      <c r="X14" s="12">
        <v>2.9513888888888888E-3</v>
      </c>
      <c r="Y14" s="12">
        <v>1.0185185185185188E-2</v>
      </c>
      <c r="Z14" s="56">
        <v>43</v>
      </c>
      <c r="AA14" s="13"/>
      <c r="AB14" s="15"/>
      <c r="AC14" s="56">
        <v>8</v>
      </c>
      <c r="AD14" s="135" t="s">
        <v>35</v>
      </c>
      <c r="AE14" s="135"/>
      <c r="AF14" s="137">
        <v>1.3622685185185184E-2</v>
      </c>
      <c r="AG14" s="12">
        <v>5.208333333333333E-3</v>
      </c>
      <c r="AH14" s="12">
        <v>8.4143518518518499E-3</v>
      </c>
      <c r="AI14" s="63"/>
      <c r="AK14" s="136"/>
      <c r="AL14" s="56">
        <v>8</v>
      </c>
      <c r="AM14" s="135" t="s">
        <v>79</v>
      </c>
      <c r="AN14" s="135"/>
      <c r="AO14" s="137">
        <v>1.3206018518518518E-2</v>
      </c>
      <c r="AP14" s="12">
        <v>4.6874999999999998E-3</v>
      </c>
      <c r="AQ14" s="47">
        <v>8.518518518518519E-3</v>
      </c>
      <c r="AR14" s="56">
        <v>43</v>
      </c>
      <c r="AS14" s="13"/>
      <c r="AT14" s="15"/>
      <c r="AU14" s="56">
        <v>8</v>
      </c>
      <c r="AV14" s="135" t="s">
        <v>26</v>
      </c>
      <c r="AW14" s="135"/>
      <c r="AX14" s="137">
        <v>1.3449074074074073E-2</v>
      </c>
      <c r="AY14" s="12">
        <v>4.8611111111111112E-3</v>
      </c>
      <c r="AZ14" s="47">
        <v>8.5879629629629622E-3</v>
      </c>
      <c r="BA14" s="63"/>
      <c r="BC14" s="75">
        <f>COUNTIF(Table!E:E,BE14)</f>
        <v>0</v>
      </c>
      <c r="BD14" s="56">
        <v>8</v>
      </c>
      <c r="BG14" s="11"/>
      <c r="BH14" s="12"/>
      <c r="BI14" s="12"/>
      <c r="BJ14" s="56">
        <v>43</v>
      </c>
      <c r="BK14" s="13"/>
      <c r="BL14" s="15"/>
      <c r="BM14" s="56">
        <v>8</v>
      </c>
      <c r="BP14" s="11"/>
      <c r="BQ14" s="12"/>
      <c r="BR14" s="12"/>
      <c r="BS14" s="63"/>
    </row>
    <row r="15" spans="1:71" x14ac:dyDescent="0.25">
      <c r="A15" s="75">
        <f>COUNTIF(Table!E:E,C15)</f>
        <v>1</v>
      </c>
      <c r="B15" s="56">
        <v>9</v>
      </c>
      <c r="C15" s="1" t="s">
        <v>132</v>
      </c>
      <c r="E15" s="137">
        <v>1.3310185185185187E-2</v>
      </c>
      <c r="F15" s="12">
        <v>4.8611111111111112E-3</v>
      </c>
      <c r="G15" s="12">
        <v>8.4490740740740759E-3</v>
      </c>
      <c r="H15" s="56">
        <v>42</v>
      </c>
      <c r="I15" s="13"/>
      <c r="J15" s="15"/>
      <c r="K15" s="56">
        <v>9</v>
      </c>
      <c r="L15" s="135" t="s">
        <v>116</v>
      </c>
      <c r="M15" s="135"/>
      <c r="N15" s="137">
        <v>1.3287037037037036E-2</v>
      </c>
      <c r="O15" s="12">
        <v>4.6874999999999998E-3</v>
      </c>
      <c r="P15" s="12">
        <v>8.5995370370370375E-3</v>
      </c>
      <c r="Q15" s="63"/>
      <c r="S15" s="75">
        <f>COUNTIF(Table!E:E,U15)</f>
        <v>1</v>
      </c>
      <c r="T15" s="56">
        <v>9</v>
      </c>
      <c r="U15" s="1" t="s">
        <v>293</v>
      </c>
      <c r="W15" s="137">
        <v>1.3182870370370371E-2</v>
      </c>
      <c r="X15" s="12">
        <v>3.645833333333333E-3</v>
      </c>
      <c r="Y15" s="12">
        <v>9.5370370370370383E-3</v>
      </c>
      <c r="Z15" s="56">
        <v>42</v>
      </c>
      <c r="AA15" s="13"/>
      <c r="AB15" s="15"/>
      <c r="AC15" s="56">
        <v>9</v>
      </c>
      <c r="AD15" s="135" t="s">
        <v>23</v>
      </c>
      <c r="AE15" s="135"/>
      <c r="AF15" s="137">
        <v>1.3495370370370371E-2</v>
      </c>
      <c r="AG15" s="12">
        <v>5.0347222222222225E-3</v>
      </c>
      <c r="AH15" s="12">
        <v>8.4606481481481477E-3</v>
      </c>
      <c r="AI15" s="63"/>
      <c r="AK15" s="136"/>
      <c r="AL15" s="56">
        <v>9</v>
      </c>
      <c r="AM15" s="135" t="s">
        <v>253</v>
      </c>
      <c r="AN15" s="135"/>
      <c r="AO15" s="137">
        <v>1.3206018518518518E-2</v>
      </c>
      <c r="AP15" s="12">
        <v>2.4305555555555556E-3</v>
      </c>
      <c r="AQ15" s="47">
        <v>1.0775462962962962E-2</v>
      </c>
      <c r="AR15" s="56">
        <v>42</v>
      </c>
      <c r="AS15" s="13"/>
      <c r="AT15" s="15"/>
      <c r="AU15" s="56">
        <v>9</v>
      </c>
      <c r="AV15" s="135" t="s">
        <v>82</v>
      </c>
      <c r="AW15" s="135"/>
      <c r="AX15" s="137">
        <v>1.3310185185185187E-2</v>
      </c>
      <c r="AY15" s="12">
        <v>4.6874999999999998E-3</v>
      </c>
      <c r="AZ15" s="47">
        <v>8.6226851851851881E-3</v>
      </c>
      <c r="BA15" s="63"/>
      <c r="BC15" s="75">
        <f>COUNTIF(Table!E:E,BE15)</f>
        <v>0</v>
      </c>
      <c r="BD15" s="56">
        <v>9</v>
      </c>
      <c r="BG15" s="11"/>
      <c r="BH15" s="12"/>
      <c r="BI15" s="12"/>
      <c r="BJ15" s="56">
        <v>42</v>
      </c>
      <c r="BK15" s="13"/>
      <c r="BL15" s="15"/>
      <c r="BM15" s="56">
        <v>9</v>
      </c>
      <c r="BP15" s="11"/>
      <c r="BQ15" s="12"/>
      <c r="BR15" s="12"/>
      <c r="BS15" s="63"/>
    </row>
    <row r="16" spans="1:71" x14ac:dyDescent="0.25">
      <c r="A16" s="75">
        <f>COUNTIF(Table!E:E,C16)</f>
        <v>1</v>
      </c>
      <c r="B16" s="56">
        <v>10</v>
      </c>
      <c r="C16" s="1" t="s">
        <v>135</v>
      </c>
      <c r="E16" s="137">
        <v>1.3333333333333334E-2</v>
      </c>
      <c r="F16" s="12">
        <v>5.9027777777777776E-3</v>
      </c>
      <c r="G16" s="12">
        <v>7.4305555555555566E-3</v>
      </c>
      <c r="H16" s="56">
        <v>41</v>
      </c>
      <c r="I16" s="13"/>
      <c r="J16" s="15"/>
      <c r="K16" s="56">
        <v>10</v>
      </c>
      <c r="L16" s="135" t="s">
        <v>66</v>
      </c>
      <c r="M16" s="135"/>
      <c r="N16" s="137">
        <v>1.3414351851851851E-2</v>
      </c>
      <c r="O16" s="12">
        <v>4.6874999999999998E-3</v>
      </c>
      <c r="P16" s="12">
        <v>8.7268518518518502E-3</v>
      </c>
      <c r="Q16" s="63"/>
      <c r="S16" s="75">
        <f>COUNTIF(Table!E:E,U16)</f>
        <v>1</v>
      </c>
      <c r="T16" s="56">
        <v>10</v>
      </c>
      <c r="U16" s="1" t="s">
        <v>277</v>
      </c>
      <c r="W16" s="11">
        <v>1.3206018518518518E-2</v>
      </c>
      <c r="X16" s="12">
        <v>4.340277777777778E-3</v>
      </c>
      <c r="Y16" s="12">
        <v>8.86574074074074E-3</v>
      </c>
      <c r="Z16" s="56">
        <v>41</v>
      </c>
      <c r="AA16" s="13"/>
      <c r="AB16" s="15"/>
      <c r="AC16" s="56">
        <v>10</v>
      </c>
      <c r="AD16" s="135" t="s">
        <v>79</v>
      </c>
      <c r="AE16" s="135"/>
      <c r="AF16" s="137">
        <v>1.3541666666666667E-2</v>
      </c>
      <c r="AG16" s="12">
        <v>5.0347222222222225E-3</v>
      </c>
      <c r="AH16" s="12">
        <v>8.5069444444444454E-3</v>
      </c>
      <c r="AI16" s="63"/>
      <c r="AK16" s="136"/>
      <c r="AL16" s="56">
        <v>10</v>
      </c>
      <c r="AM16" s="135" t="s">
        <v>254</v>
      </c>
      <c r="AN16" s="135"/>
      <c r="AO16" s="137">
        <v>1.324074074074074E-2</v>
      </c>
      <c r="AP16" s="12">
        <v>2.4305555555555556E-3</v>
      </c>
      <c r="AQ16" s="47">
        <v>1.0810185185185185E-2</v>
      </c>
      <c r="AR16" s="56">
        <v>41</v>
      </c>
      <c r="AS16" s="13"/>
      <c r="AT16" s="15"/>
      <c r="AU16" s="56">
        <v>10</v>
      </c>
      <c r="AV16" s="135" t="s">
        <v>66</v>
      </c>
      <c r="AW16" s="135"/>
      <c r="AX16" s="137">
        <v>1.3321759259259261E-2</v>
      </c>
      <c r="AY16" s="12">
        <v>4.6874999999999998E-3</v>
      </c>
      <c r="AZ16" s="47">
        <v>8.6342592592592617E-3</v>
      </c>
      <c r="BA16" s="63"/>
      <c r="BC16" s="75">
        <f>COUNTIF(Table!E:E,BE16)</f>
        <v>0</v>
      </c>
      <c r="BD16" s="56">
        <v>10</v>
      </c>
      <c r="BG16" s="11"/>
      <c r="BH16" s="12"/>
      <c r="BI16" s="12"/>
      <c r="BJ16" s="56">
        <v>41</v>
      </c>
      <c r="BK16" s="13"/>
      <c r="BL16" s="15"/>
      <c r="BM16" s="56">
        <v>10</v>
      </c>
      <c r="BP16" s="11"/>
      <c r="BQ16" s="12"/>
      <c r="BR16" s="12"/>
      <c r="BS16" s="63"/>
    </row>
    <row r="17" spans="1:71" x14ac:dyDescent="0.25">
      <c r="A17" s="75">
        <f>COUNTIF(Table!E:E,C17)</f>
        <v>1</v>
      </c>
      <c r="B17" s="56">
        <v>11</v>
      </c>
      <c r="C17" s="1" t="s">
        <v>301</v>
      </c>
      <c r="E17" s="137">
        <v>1.3356481481481483E-2</v>
      </c>
      <c r="F17" s="12">
        <v>4.1666666666666666E-3</v>
      </c>
      <c r="G17" s="12">
        <v>9.1898148148148173E-3</v>
      </c>
      <c r="H17" s="56">
        <v>40</v>
      </c>
      <c r="I17" s="13"/>
      <c r="J17" s="15"/>
      <c r="K17" s="56">
        <v>11</v>
      </c>
      <c r="L17" s="135" t="s">
        <v>89</v>
      </c>
      <c r="M17" s="135"/>
      <c r="N17" s="137">
        <v>1.3460648148148147E-2</v>
      </c>
      <c r="O17" s="12">
        <v>4.6874999999999998E-3</v>
      </c>
      <c r="P17" s="12">
        <v>8.773148148148148E-3</v>
      </c>
      <c r="Q17" s="97"/>
      <c r="S17" s="75">
        <f>COUNTIF(Table!E:E,U17)</f>
        <v>1</v>
      </c>
      <c r="T17" s="56">
        <v>11</v>
      </c>
      <c r="U17" s="143" t="s">
        <v>66</v>
      </c>
      <c r="W17" s="137">
        <v>1.3229166666666667E-2</v>
      </c>
      <c r="X17" s="12">
        <v>4.6874999999999998E-3</v>
      </c>
      <c r="Y17" s="12">
        <v>8.5416666666666662E-3</v>
      </c>
      <c r="Z17" s="56">
        <v>40</v>
      </c>
      <c r="AA17" s="13"/>
      <c r="AB17" s="15"/>
      <c r="AC17" s="56">
        <v>11</v>
      </c>
      <c r="AD17" s="143" t="s">
        <v>66</v>
      </c>
      <c r="AE17" s="135"/>
      <c r="AF17" s="137">
        <v>1.3229166666666667E-2</v>
      </c>
      <c r="AG17" s="12">
        <v>4.6874999999999998E-3</v>
      </c>
      <c r="AH17" s="12">
        <v>8.5416666666666662E-3</v>
      </c>
      <c r="AI17" s="63"/>
      <c r="AK17" s="136"/>
      <c r="AL17" s="56">
        <v>11</v>
      </c>
      <c r="AM17" s="135" t="s">
        <v>92</v>
      </c>
      <c r="AN17" s="135"/>
      <c r="AO17" s="137">
        <v>1.3252314814814814E-2</v>
      </c>
      <c r="AP17" s="12">
        <v>2.0833333333333333E-3</v>
      </c>
      <c r="AQ17" s="47">
        <v>1.1168981481481481E-2</v>
      </c>
      <c r="AR17" s="56">
        <v>40</v>
      </c>
      <c r="AS17" s="13"/>
      <c r="AT17" s="15"/>
      <c r="AU17" s="56">
        <v>11</v>
      </c>
      <c r="AV17" s="135" t="s">
        <v>134</v>
      </c>
      <c r="AW17" s="135"/>
      <c r="AX17" s="137">
        <v>1.3402777777777777E-2</v>
      </c>
      <c r="AY17" s="12">
        <v>4.6874999999999998E-3</v>
      </c>
      <c r="AZ17" s="47">
        <v>8.7152777777777767E-3</v>
      </c>
      <c r="BA17" s="63"/>
      <c r="BC17" s="75">
        <f>COUNTIF(Table!E:E,BE17)</f>
        <v>0</v>
      </c>
      <c r="BD17" s="56">
        <v>11</v>
      </c>
      <c r="BG17" s="11"/>
      <c r="BH17" s="12"/>
      <c r="BI17" s="12"/>
      <c r="BJ17" s="56">
        <v>40</v>
      </c>
      <c r="BK17" s="13"/>
      <c r="BL17" s="15"/>
      <c r="BM17" s="56">
        <v>11</v>
      </c>
      <c r="BP17" s="11"/>
      <c r="BQ17" s="12"/>
      <c r="BR17" s="12"/>
      <c r="BS17" s="63"/>
    </row>
    <row r="18" spans="1:71" x14ac:dyDescent="0.25">
      <c r="A18" s="75">
        <f>COUNTIF(Table!E:E,C18)</f>
        <v>1</v>
      </c>
      <c r="B18" s="56">
        <v>12</v>
      </c>
      <c r="C18" s="1" t="s">
        <v>32</v>
      </c>
      <c r="E18" s="137">
        <v>1.3379629629629628E-2</v>
      </c>
      <c r="F18" s="12">
        <v>2.6041666666666665E-3</v>
      </c>
      <c r="G18" s="12">
        <v>1.0775462962962962E-2</v>
      </c>
      <c r="H18" s="56">
        <v>39</v>
      </c>
      <c r="I18" s="13"/>
      <c r="J18" s="15"/>
      <c r="K18" s="56">
        <v>12</v>
      </c>
      <c r="L18" s="135" t="s">
        <v>21</v>
      </c>
      <c r="M18" s="135"/>
      <c r="N18" s="137">
        <v>1.3078703703703703E-2</v>
      </c>
      <c r="O18" s="12">
        <v>4.1666666666666666E-3</v>
      </c>
      <c r="P18" s="12">
        <v>8.9120370370370378E-3</v>
      </c>
      <c r="Q18" s="63"/>
      <c r="S18" s="75">
        <f>COUNTIF(Table!E:E,U18)</f>
        <v>1</v>
      </c>
      <c r="T18" s="56">
        <v>12</v>
      </c>
      <c r="U18" s="1" t="s">
        <v>260</v>
      </c>
      <c r="W18" s="137">
        <v>1.324074074074074E-2</v>
      </c>
      <c r="X18" s="12">
        <v>1.736111111111111E-3</v>
      </c>
      <c r="Y18" s="12">
        <v>1.1504629629629629E-2</v>
      </c>
      <c r="Z18" s="56">
        <v>39</v>
      </c>
      <c r="AA18" s="13"/>
      <c r="AB18" s="15"/>
      <c r="AC18" s="56">
        <v>12</v>
      </c>
      <c r="AD18" s="135" t="s">
        <v>86</v>
      </c>
      <c r="AE18" s="135"/>
      <c r="AF18" s="137">
        <v>1.3634259259259257E-2</v>
      </c>
      <c r="AG18" s="12">
        <v>4.8611111111111112E-3</v>
      </c>
      <c r="AH18" s="12">
        <v>8.7731481481481462E-3</v>
      </c>
      <c r="AI18" s="63"/>
      <c r="AK18" s="136"/>
      <c r="AL18" s="56">
        <v>12</v>
      </c>
      <c r="AM18" s="135" t="s">
        <v>255</v>
      </c>
      <c r="AN18" s="135"/>
      <c r="AO18" s="137">
        <v>1.3252314814814814E-2</v>
      </c>
      <c r="AP18" s="12">
        <v>4.1666666666666666E-3</v>
      </c>
      <c r="AQ18" s="47">
        <v>9.0856481481481483E-3</v>
      </c>
      <c r="AR18" s="56">
        <v>39</v>
      </c>
      <c r="AS18" s="13"/>
      <c r="AT18" s="15"/>
      <c r="AU18" s="56">
        <v>12</v>
      </c>
      <c r="AV18" s="135" t="s">
        <v>111</v>
      </c>
      <c r="AW18" s="135"/>
      <c r="AX18" s="137">
        <v>1.3680555555555555E-2</v>
      </c>
      <c r="AY18" s="12">
        <v>4.8611111111111112E-3</v>
      </c>
      <c r="AZ18" s="47">
        <v>8.819444444444444E-3</v>
      </c>
      <c r="BA18" s="63"/>
      <c r="BC18" s="75">
        <f>COUNTIF(Table!E:E,BE18)</f>
        <v>0</v>
      </c>
      <c r="BD18" s="56">
        <v>12</v>
      </c>
      <c r="BG18" s="11"/>
      <c r="BH18" s="12"/>
      <c r="BI18" s="12"/>
      <c r="BJ18" s="56">
        <v>39</v>
      </c>
      <c r="BK18" s="13"/>
      <c r="BL18" s="15"/>
      <c r="BM18" s="56">
        <v>12</v>
      </c>
      <c r="BP18" s="11"/>
      <c r="BQ18" s="12"/>
      <c r="BR18" s="12"/>
      <c r="BS18" s="63"/>
    </row>
    <row r="19" spans="1:71" x14ac:dyDescent="0.25">
      <c r="A19" s="75">
        <f>COUNTIF(Table!E:E,C19)</f>
        <v>1</v>
      </c>
      <c r="B19" s="56">
        <v>13</v>
      </c>
      <c r="C19" s="1" t="s">
        <v>66</v>
      </c>
      <c r="E19" s="137">
        <v>1.3414351851851851E-2</v>
      </c>
      <c r="F19" s="12">
        <v>4.6874999999999998E-3</v>
      </c>
      <c r="G19" s="12">
        <v>8.7268518518518502E-3</v>
      </c>
      <c r="H19" s="56">
        <v>38</v>
      </c>
      <c r="I19" s="13"/>
      <c r="J19" s="15"/>
      <c r="K19" s="56">
        <v>13</v>
      </c>
      <c r="L19" s="135" t="s">
        <v>288</v>
      </c>
      <c r="M19" s="135"/>
      <c r="N19" s="137">
        <v>1.3125E-2</v>
      </c>
      <c r="O19" s="12">
        <v>4.1666666666666666E-3</v>
      </c>
      <c r="P19" s="12">
        <v>8.958333333333332E-3</v>
      </c>
      <c r="Q19" s="63"/>
      <c r="S19" s="75">
        <f>COUNTIF(Table!E:E,U19)</f>
        <v>1</v>
      </c>
      <c r="T19" s="56">
        <v>13</v>
      </c>
      <c r="U19" s="1" t="s">
        <v>131</v>
      </c>
      <c r="W19" s="137">
        <v>1.3252314814814814E-2</v>
      </c>
      <c r="X19" s="12">
        <v>5.208333333333333E-3</v>
      </c>
      <c r="Y19" s="12">
        <v>8.0439814814814818E-3</v>
      </c>
      <c r="Z19" s="56">
        <v>38</v>
      </c>
      <c r="AA19" s="13"/>
      <c r="AB19" s="15"/>
      <c r="AC19" s="56">
        <v>13</v>
      </c>
      <c r="AD19" s="135" t="s">
        <v>277</v>
      </c>
      <c r="AE19" s="135"/>
      <c r="AF19" s="137">
        <v>1.3206018518518518E-2</v>
      </c>
      <c r="AG19" s="12">
        <v>4.340277777777778E-3</v>
      </c>
      <c r="AH19" s="12">
        <v>8.86574074074074E-3</v>
      </c>
      <c r="AI19" s="63"/>
      <c r="AK19" s="136"/>
      <c r="AL19" s="56">
        <v>13</v>
      </c>
      <c r="AM19" s="135" t="s">
        <v>33</v>
      </c>
      <c r="AN19" s="135"/>
      <c r="AO19" s="137">
        <v>1.3263888888888889E-2</v>
      </c>
      <c r="AP19" s="12">
        <v>5.5555555555555558E-3</v>
      </c>
      <c r="AQ19" s="47">
        <v>7.7083333333333335E-3</v>
      </c>
      <c r="AR19" s="56">
        <v>38</v>
      </c>
      <c r="AS19" s="13"/>
      <c r="AT19" s="15"/>
      <c r="AU19" s="56">
        <v>13</v>
      </c>
      <c r="AV19" s="135" t="s">
        <v>116</v>
      </c>
      <c r="AW19" s="135"/>
      <c r="AX19" s="137">
        <v>1.3587962962962963E-2</v>
      </c>
      <c r="AY19" s="12">
        <v>4.6874999999999998E-3</v>
      </c>
      <c r="AZ19" s="47">
        <v>8.9004629629629642E-3</v>
      </c>
      <c r="BA19" s="63"/>
      <c r="BC19" s="75">
        <f>COUNTIF(Table!E:E,BE19)</f>
        <v>0</v>
      </c>
      <c r="BD19" s="56">
        <v>13</v>
      </c>
      <c r="BG19" s="11"/>
      <c r="BH19" s="12"/>
      <c r="BI19" s="12"/>
      <c r="BJ19" s="56">
        <v>38</v>
      </c>
      <c r="BK19" s="13"/>
      <c r="BL19" s="15"/>
      <c r="BM19" s="56">
        <v>13</v>
      </c>
      <c r="BP19" s="11"/>
      <c r="BQ19" s="12"/>
      <c r="BR19" s="12"/>
      <c r="BS19" s="63"/>
    </row>
    <row r="20" spans="1:71" x14ac:dyDescent="0.25">
      <c r="A20" s="75">
        <f>COUNTIF(Table!E:E,C20)</f>
        <v>1</v>
      </c>
      <c r="B20" s="56">
        <v>14</v>
      </c>
      <c r="C20" s="1" t="s">
        <v>294</v>
      </c>
      <c r="E20" s="137">
        <v>1.34375E-2</v>
      </c>
      <c r="F20" s="12">
        <v>2.0833333333333333E-3</v>
      </c>
      <c r="G20" s="12">
        <v>1.1354166666666667E-2</v>
      </c>
      <c r="H20" s="56">
        <v>37</v>
      </c>
      <c r="I20" s="13"/>
      <c r="J20" s="15"/>
      <c r="K20" s="56">
        <v>14</v>
      </c>
      <c r="L20" s="135" t="s">
        <v>301</v>
      </c>
      <c r="M20" s="135"/>
      <c r="N20" s="137">
        <v>1.3356481481481483E-2</v>
      </c>
      <c r="O20" s="12">
        <v>4.1666666666666666E-3</v>
      </c>
      <c r="P20" s="12">
        <v>9.1898148148148173E-3</v>
      </c>
      <c r="Q20" s="63"/>
      <c r="S20" s="75">
        <f>COUNTIF(Table!E:E,U20)</f>
        <v>1</v>
      </c>
      <c r="T20" s="56">
        <v>14</v>
      </c>
      <c r="U20" s="1" t="s">
        <v>135</v>
      </c>
      <c r="W20" s="137">
        <v>1.3263888888888889E-2</v>
      </c>
      <c r="X20" s="12">
        <v>5.9027777777777776E-3</v>
      </c>
      <c r="Y20" s="12">
        <v>7.3611111111111117E-3</v>
      </c>
      <c r="Z20" s="56">
        <v>37</v>
      </c>
      <c r="AA20" s="13"/>
      <c r="AB20" s="15"/>
      <c r="AC20" s="56">
        <v>14</v>
      </c>
      <c r="AD20" s="135" t="s">
        <v>84</v>
      </c>
      <c r="AE20" s="135"/>
      <c r="AF20" s="137">
        <v>1.3460648148148147E-2</v>
      </c>
      <c r="AG20" s="12">
        <v>4.5138888888888893E-3</v>
      </c>
      <c r="AH20" s="12">
        <v>8.9467592592592585E-3</v>
      </c>
      <c r="AI20" s="63"/>
      <c r="AK20" s="136"/>
      <c r="AL20" s="56">
        <v>14</v>
      </c>
      <c r="AM20" s="135" t="s">
        <v>82</v>
      </c>
      <c r="AN20" s="135"/>
      <c r="AO20" s="137">
        <v>1.3310185185185187E-2</v>
      </c>
      <c r="AP20" s="12">
        <v>4.6874999999999998E-3</v>
      </c>
      <c r="AQ20" s="47">
        <v>8.6226851851851881E-3</v>
      </c>
      <c r="AR20" s="56">
        <v>37</v>
      </c>
      <c r="AS20" s="13"/>
      <c r="AT20" s="15"/>
      <c r="AU20" s="56">
        <v>14</v>
      </c>
      <c r="AV20" s="135" t="s">
        <v>43</v>
      </c>
      <c r="AW20" s="135"/>
      <c r="AX20" s="137">
        <v>1.4155092592592592E-2</v>
      </c>
      <c r="AY20" s="12">
        <v>5.208333333333333E-3</v>
      </c>
      <c r="AZ20" s="47">
        <v>8.9467592592592585E-3</v>
      </c>
      <c r="BA20" s="97"/>
      <c r="BC20" s="75">
        <f>COUNTIF(Table!E:E,BE20)</f>
        <v>0</v>
      </c>
      <c r="BD20" s="56">
        <v>14</v>
      </c>
      <c r="BG20" s="11"/>
      <c r="BH20" s="12"/>
      <c r="BI20" s="12"/>
      <c r="BJ20" s="56">
        <v>37</v>
      </c>
      <c r="BK20" s="13"/>
      <c r="BL20" s="15"/>
      <c r="BM20" s="56">
        <v>14</v>
      </c>
      <c r="BP20" s="11"/>
      <c r="BQ20" s="12"/>
      <c r="BR20" s="12"/>
      <c r="BS20" s="63"/>
    </row>
    <row r="21" spans="1:71" x14ac:dyDescent="0.25">
      <c r="A21" s="75">
        <f>COUNTIF(Table!E:E,C21)</f>
        <v>1</v>
      </c>
      <c r="B21" s="56">
        <v>15</v>
      </c>
      <c r="C21" s="1" t="s">
        <v>276</v>
      </c>
      <c r="E21" s="137">
        <v>1.3449074074074073E-2</v>
      </c>
      <c r="F21" s="12">
        <v>2.7777777777777779E-3</v>
      </c>
      <c r="G21" s="12">
        <v>1.0671296296296295E-2</v>
      </c>
      <c r="H21" s="56">
        <v>36</v>
      </c>
      <c r="I21" s="13"/>
      <c r="J21" s="15"/>
      <c r="K21" s="56">
        <v>15</v>
      </c>
      <c r="L21" s="135" t="s">
        <v>295</v>
      </c>
      <c r="M21" s="135"/>
      <c r="N21" s="137">
        <v>1.3171296296296294E-2</v>
      </c>
      <c r="O21" s="12">
        <v>3.8194444444444443E-3</v>
      </c>
      <c r="P21" s="12">
        <v>9.351851851851849E-3</v>
      </c>
      <c r="Q21" s="63"/>
      <c r="S21" s="75">
        <f>COUNTIF(Table!E:E,U21)</f>
        <v>1</v>
      </c>
      <c r="T21" s="56">
        <v>15</v>
      </c>
      <c r="U21" s="1" t="s">
        <v>22</v>
      </c>
      <c r="W21" s="137">
        <v>1.3263888888888889E-2</v>
      </c>
      <c r="X21" s="12">
        <v>5.9027777777777776E-3</v>
      </c>
      <c r="Y21" s="12">
        <v>7.3611111111111117E-3</v>
      </c>
      <c r="Z21" s="56">
        <v>36</v>
      </c>
      <c r="AA21" s="13"/>
      <c r="AB21" s="15"/>
      <c r="AC21" s="56">
        <v>15</v>
      </c>
      <c r="AD21" s="135" t="s">
        <v>165</v>
      </c>
      <c r="AE21" s="135"/>
      <c r="AF21" s="137">
        <v>1.3136574074074077E-2</v>
      </c>
      <c r="AG21" s="12">
        <v>4.1666666666666666E-3</v>
      </c>
      <c r="AH21" s="12">
        <v>8.9699074074074091E-3</v>
      </c>
      <c r="AI21" s="63"/>
      <c r="AK21" s="136"/>
      <c r="AL21" s="56">
        <v>15</v>
      </c>
      <c r="AM21" s="135" t="s">
        <v>66</v>
      </c>
      <c r="AN21" s="135"/>
      <c r="AO21" s="137">
        <v>1.3321759259259261E-2</v>
      </c>
      <c r="AP21" s="12">
        <v>4.6874999999999998E-3</v>
      </c>
      <c r="AQ21" s="47">
        <v>8.6342592592592617E-3</v>
      </c>
      <c r="AR21" s="56">
        <v>36</v>
      </c>
      <c r="AS21" s="13"/>
      <c r="AT21" s="15"/>
      <c r="AU21" s="56">
        <v>15</v>
      </c>
      <c r="AV21" s="135" t="s">
        <v>89</v>
      </c>
      <c r="AW21" s="135"/>
      <c r="AX21" s="137">
        <v>1.3356481481481483E-2</v>
      </c>
      <c r="AY21" s="12">
        <v>4.340277777777778E-3</v>
      </c>
      <c r="AZ21" s="47">
        <v>9.0162037037037051E-3</v>
      </c>
      <c r="BA21" s="63"/>
      <c r="BC21" s="75">
        <f>COUNTIF(Table!E:E,BE21)</f>
        <v>0</v>
      </c>
      <c r="BD21" s="56">
        <v>15</v>
      </c>
      <c r="BG21" s="11"/>
      <c r="BH21" s="12"/>
      <c r="BI21" s="12"/>
      <c r="BJ21" s="56">
        <v>36</v>
      </c>
      <c r="BK21" s="13"/>
      <c r="BL21" s="15"/>
      <c r="BM21" s="56">
        <v>15</v>
      </c>
      <c r="BP21" s="11"/>
      <c r="BQ21" s="12"/>
      <c r="BR21" s="12"/>
      <c r="BS21" s="63"/>
    </row>
    <row r="22" spans="1:71" x14ac:dyDescent="0.25">
      <c r="A22" s="75">
        <f>COUNTIF(Table!E:E,C22)</f>
        <v>1</v>
      </c>
      <c r="B22" s="56">
        <v>16</v>
      </c>
      <c r="C22" s="1" t="s">
        <v>89</v>
      </c>
      <c r="E22" s="137">
        <v>1.3460648148148147E-2</v>
      </c>
      <c r="F22" s="12">
        <v>4.6874999999999998E-3</v>
      </c>
      <c r="G22" s="12">
        <v>8.773148148148148E-3</v>
      </c>
      <c r="H22" s="56">
        <v>35</v>
      </c>
      <c r="I22" s="13"/>
      <c r="J22" s="15"/>
      <c r="K22" s="56">
        <v>16</v>
      </c>
      <c r="L22" s="135" t="s">
        <v>91</v>
      </c>
      <c r="M22" s="135"/>
      <c r="N22" s="137">
        <v>1.3622685185185184E-2</v>
      </c>
      <c r="O22" s="12">
        <v>4.1666666666666666E-3</v>
      </c>
      <c r="P22" s="12">
        <v>9.4560185185185164E-3</v>
      </c>
      <c r="Q22" s="63"/>
      <c r="S22" s="75">
        <f>COUNTIF(Table!E:E,U22)</f>
        <v>1</v>
      </c>
      <c r="T22" s="56">
        <v>16</v>
      </c>
      <c r="U22" s="1" t="s">
        <v>258</v>
      </c>
      <c r="W22" s="137">
        <v>1.3379629629629628E-2</v>
      </c>
      <c r="X22" s="12">
        <v>4.340277777777778E-3</v>
      </c>
      <c r="Y22" s="12">
        <v>9.0393518518518505E-3</v>
      </c>
      <c r="Z22" s="56">
        <v>35</v>
      </c>
      <c r="AA22" s="13"/>
      <c r="AB22" s="15"/>
      <c r="AC22" s="56">
        <v>16</v>
      </c>
      <c r="AD22" s="135" t="s">
        <v>258</v>
      </c>
      <c r="AE22" s="135"/>
      <c r="AF22" s="137">
        <v>1.3379629629629628E-2</v>
      </c>
      <c r="AG22" s="12">
        <v>4.340277777777778E-3</v>
      </c>
      <c r="AH22" s="12">
        <v>9.0393518518518505E-3</v>
      </c>
      <c r="AI22" s="63"/>
      <c r="AK22" s="136"/>
      <c r="AL22" s="56">
        <v>16</v>
      </c>
      <c r="AM22" s="135" t="s">
        <v>89</v>
      </c>
      <c r="AN22" s="135"/>
      <c r="AO22" s="137">
        <v>1.3356481481481483E-2</v>
      </c>
      <c r="AP22" s="12">
        <v>4.340277777777778E-3</v>
      </c>
      <c r="AQ22" s="47">
        <v>9.0162037037037051E-3</v>
      </c>
      <c r="AR22" s="56">
        <v>35</v>
      </c>
      <c r="AS22" s="13"/>
      <c r="AT22" s="15"/>
      <c r="AU22" s="56">
        <v>16</v>
      </c>
      <c r="AV22" s="135" t="s">
        <v>256</v>
      </c>
      <c r="AW22" s="135"/>
      <c r="AX22" s="137">
        <v>1.3368055555555557E-2</v>
      </c>
      <c r="AY22" s="12">
        <v>4.340277777777778E-3</v>
      </c>
      <c r="AZ22" s="47">
        <v>9.0277777777777787E-3</v>
      </c>
      <c r="BA22" s="63"/>
      <c r="BC22" s="75">
        <f>COUNTIF(Table!E:E,BE22)</f>
        <v>0</v>
      </c>
      <c r="BD22" s="56">
        <v>16</v>
      </c>
      <c r="BG22" s="11"/>
      <c r="BH22" s="12"/>
      <c r="BI22" s="12"/>
      <c r="BJ22" s="56">
        <v>35</v>
      </c>
      <c r="BK22" s="13"/>
      <c r="BL22" s="15"/>
      <c r="BM22" s="56">
        <v>16</v>
      </c>
      <c r="BP22" s="11"/>
      <c r="BQ22" s="12"/>
      <c r="BR22" s="12"/>
      <c r="BS22" s="63"/>
    </row>
    <row r="23" spans="1:71" x14ac:dyDescent="0.25">
      <c r="A23" s="75">
        <f>COUNTIF(Table!E:E,C23)</f>
        <v>1</v>
      </c>
      <c r="B23" s="56">
        <v>17</v>
      </c>
      <c r="C23" s="1" t="s">
        <v>26</v>
      </c>
      <c r="E23" s="137">
        <v>1.3495370370370371E-2</v>
      </c>
      <c r="F23" s="12">
        <v>5.0347222222222225E-3</v>
      </c>
      <c r="G23" s="12">
        <v>8.4606481481481477E-3</v>
      </c>
      <c r="H23" s="56">
        <v>34</v>
      </c>
      <c r="I23" s="13"/>
      <c r="J23" s="15"/>
      <c r="K23" s="56">
        <v>17</v>
      </c>
      <c r="L23" s="135" t="s">
        <v>249</v>
      </c>
      <c r="M23" s="135"/>
      <c r="N23" s="137">
        <v>1.3634259259259257E-2</v>
      </c>
      <c r="O23" s="12">
        <v>3.9930555555555561E-3</v>
      </c>
      <c r="P23" s="12">
        <v>9.6412037037037004E-3</v>
      </c>
      <c r="Q23" s="63"/>
      <c r="S23" s="75">
        <f>COUNTIF(Table!E:E,U23)</f>
        <v>1</v>
      </c>
      <c r="T23" s="56">
        <v>17</v>
      </c>
      <c r="U23" s="1" t="s">
        <v>251</v>
      </c>
      <c r="W23" s="137">
        <v>1.3414351851851851E-2</v>
      </c>
      <c r="X23" s="12">
        <v>3.645833333333333E-3</v>
      </c>
      <c r="Y23" s="12">
        <v>9.7685185185185184E-3</v>
      </c>
      <c r="Z23" s="56">
        <v>34</v>
      </c>
      <c r="AA23" s="13"/>
      <c r="AB23" s="15"/>
      <c r="AC23" s="56">
        <v>17</v>
      </c>
      <c r="AD23" s="22" t="s">
        <v>21</v>
      </c>
      <c r="AE23" s="135"/>
      <c r="AF23" s="137">
        <v>1.3125E-2</v>
      </c>
      <c r="AG23" s="12">
        <v>3.9930555555555561E-3</v>
      </c>
      <c r="AH23" s="12">
        <v>9.1319444444444425E-3</v>
      </c>
      <c r="AI23" s="63"/>
      <c r="AK23" s="136"/>
      <c r="AL23" s="56">
        <v>17</v>
      </c>
      <c r="AM23" s="135" t="s">
        <v>277</v>
      </c>
      <c r="AN23" s="135"/>
      <c r="AO23" s="137">
        <v>1.3368055555555557E-2</v>
      </c>
      <c r="AP23" s="12">
        <v>4.340277777777778E-3</v>
      </c>
      <c r="AQ23" s="47">
        <v>9.0277777777777787E-3</v>
      </c>
      <c r="AR23" s="56">
        <v>34</v>
      </c>
      <c r="AS23" s="13"/>
      <c r="AT23" s="15"/>
      <c r="AU23" s="56">
        <v>17</v>
      </c>
      <c r="AV23" s="135" t="s">
        <v>255</v>
      </c>
      <c r="AW23" s="135"/>
      <c r="AX23" s="137">
        <v>1.3252314814814814E-2</v>
      </c>
      <c r="AY23" s="12">
        <v>4.1666666666666666E-3</v>
      </c>
      <c r="AZ23" s="47">
        <v>9.0856481481481483E-3</v>
      </c>
      <c r="BA23" s="63"/>
      <c r="BC23" s="75">
        <f>COUNTIF(Table!E:E,BE23)</f>
        <v>0</v>
      </c>
      <c r="BD23" s="56">
        <v>17</v>
      </c>
      <c r="BE23"/>
      <c r="BF23"/>
      <c r="BG23" s="11"/>
      <c r="BH23" s="12"/>
      <c r="BI23" s="12"/>
      <c r="BJ23" s="56">
        <v>34</v>
      </c>
      <c r="BK23" s="13"/>
      <c r="BL23" s="15"/>
      <c r="BM23" s="56">
        <v>17</v>
      </c>
      <c r="BN23" s="96"/>
      <c r="BO23" s="96"/>
      <c r="BP23" s="11"/>
      <c r="BQ23" s="12"/>
      <c r="BR23" s="12"/>
      <c r="BS23" s="63"/>
    </row>
    <row r="24" spans="1:71" x14ac:dyDescent="0.25">
      <c r="A24" s="75">
        <f>COUNTIF(Table!E:E,C24)</f>
        <v>1</v>
      </c>
      <c r="B24" s="56">
        <v>18</v>
      </c>
      <c r="C24" s="1" t="s">
        <v>29</v>
      </c>
      <c r="E24" s="137">
        <v>1.3506944444444445E-2</v>
      </c>
      <c r="F24" s="12">
        <v>5.7291666666666671E-3</v>
      </c>
      <c r="G24" s="12">
        <v>7.7777777777777776E-3</v>
      </c>
      <c r="H24" s="56">
        <v>33</v>
      </c>
      <c r="I24" s="13"/>
      <c r="J24" s="15"/>
      <c r="K24" s="56">
        <v>18</v>
      </c>
      <c r="L24" s="135" t="s">
        <v>30</v>
      </c>
      <c r="M24" s="135"/>
      <c r="N24" s="137">
        <v>1.3657407407407408E-2</v>
      </c>
      <c r="O24" s="12">
        <v>3.2986111111111111E-3</v>
      </c>
      <c r="P24" s="12">
        <v>1.0358796296296297E-2</v>
      </c>
      <c r="Q24" s="63"/>
      <c r="S24" s="75">
        <f>COUNTIF(Table!E:E,U24)</f>
        <v>1</v>
      </c>
      <c r="T24" s="56">
        <v>18</v>
      </c>
      <c r="U24" s="1" t="s">
        <v>92</v>
      </c>
      <c r="W24" s="137">
        <v>1.34375E-2</v>
      </c>
      <c r="X24" s="12">
        <v>2.0833333333333333E-3</v>
      </c>
      <c r="Y24" s="12">
        <v>1.1354166666666667E-2</v>
      </c>
      <c r="Z24" s="56">
        <v>33</v>
      </c>
      <c r="AA24" s="13"/>
      <c r="AB24" s="15"/>
      <c r="AC24" s="56">
        <v>18</v>
      </c>
      <c r="AD24" s="135" t="s">
        <v>249</v>
      </c>
      <c r="AE24" s="135"/>
      <c r="AF24" s="137">
        <v>1.283564814814815E-2</v>
      </c>
      <c r="AG24" s="12">
        <v>3.472222222222222E-3</v>
      </c>
      <c r="AH24" s="12">
        <v>9.3634259259259278E-3</v>
      </c>
      <c r="AI24" s="63"/>
      <c r="AK24" s="136"/>
      <c r="AL24" s="56">
        <v>18</v>
      </c>
      <c r="AM24" s="135" t="s">
        <v>34</v>
      </c>
      <c r="AN24" s="135"/>
      <c r="AO24" s="137">
        <v>1.3379629629629628E-2</v>
      </c>
      <c r="AP24" s="12">
        <v>3.472222222222222E-3</v>
      </c>
      <c r="AQ24" s="47">
        <v>9.9074074074074064E-3</v>
      </c>
      <c r="AR24" s="56">
        <v>33</v>
      </c>
      <c r="AS24" s="13"/>
      <c r="AT24" s="15"/>
      <c r="AU24" s="56">
        <v>18</v>
      </c>
      <c r="AV24" s="135" t="s">
        <v>258</v>
      </c>
      <c r="AW24" s="135"/>
      <c r="AX24" s="137">
        <v>1.3483796296296298E-2</v>
      </c>
      <c r="AY24" s="12">
        <v>4.340277777777778E-3</v>
      </c>
      <c r="AZ24" s="47">
        <v>9.1435185185185196E-3</v>
      </c>
      <c r="BA24" s="63"/>
      <c r="BC24" s="75">
        <f>COUNTIF(Table!E:E,BE24)</f>
        <v>0</v>
      </c>
      <c r="BD24" s="56">
        <v>18</v>
      </c>
      <c r="BG24" s="11"/>
      <c r="BH24" s="12"/>
      <c r="BI24" s="12"/>
      <c r="BJ24" s="56">
        <v>33</v>
      </c>
      <c r="BK24" s="13"/>
      <c r="BL24" s="15"/>
      <c r="BM24" s="56">
        <v>18</v>
      </c>
      <c r="BP24" s="11"/>
      <c r="BQ24" s="12"/>
      <c r="BR24" s="12"/>
      <c r="BS24" s="63"/>
    </row>
    <row r="25" spans="1:71" x14ac:dyDescent="0.25">
      <c r="A25" s="75">
        <f>COUNTIF(Table!E:E,C25)</f>
        <v>1</v>
      </c>
      <c r="B25" s="56">
        <v>19</v>
      </c>
      <c r="C25" s="1" t="s">
        <v>253</v>
      </c>
      <c r="E25" s="137">
        <v>1.3506944444444445E-2</v>
      </c>
      <c r="F25" s="12">
        <v>2.9513888888888888E-3</v>
      </c>
      <c r="G25" s="12">
        <v>1.0555555555555556E-2</v>
      </c>
      <c r="H25" s="56">
        <v>32</v>
      </c>
      <c r="I25" s="13"/>
      <c r="J25" s="15"/>
      <c r="K25" s="56">
        <v>19</v>
      </c>
      <c r="L25" s="135" t="s">
        <v>47</v>
      </c>
      <c r="M25" s="135"/>
      <c r="N25" s="137">
        <v>1.3946759259259258E-2</v>
      </c>
      <c r="O25" s="12">
        <v>3.472222222222222E-3</v>
      </c>
      <c r="P25" s="12">
        <v>1.0474537037037036E-2</v>
      </c>
      <c r="Q25" s="63"/>
      <c r="S25" s="75">
        <f>COUNTIF(Table!E:E,U25)</f>
        <v>1</v>
      </c>
      <c r="T25" s="56">
        <v>19</v>
      </c>
      <c r="U25" s="1" t="s">
        <v>167</v>
      </c>
      <c r="W25" s="137">
        <v>1.3449074074074073E-2</v>
      </c>
      <c r="X25" s="12">
        <v>2.4305555555555556E-3</v>
      </c>
      <c r="Y25" s="12">
        <v>1.1018518518518518E-2</v>
      </c>
      <c r="Z25" s="56">
        <v>32</v>
      </c>
      <c r="AA25" s="13"/>
      <c r="AB25" s="15"/>
      <c r="AC25" s="56">
        <v>19</v>
      </c>
      <c r="AD25" s="135" t="s">
        <v>295</v>
      </c>
      <c r="AE25" s="135"/>
      <c r="AF25" s="137">
        <v>1.3692129629629629E-2</v>
      </c>
      <c r="AG25" s="12">
        <v>4.1666666666666666E-3</v>
      </c>
      <c r="AH25" s="12">
        <v>9.5254629629629613E-3</v>
      </c>
      <c r="AI25" s="63"/>
      <c r="AK25" s="136"/>
      <c r="AL25" s="56">
        <v>19</v>
      </c>
      <c r="AM25" s="135" t="s">
        <v>81</v>
      </c>
      <c r="AN25" s="135"/>
      <c r="AO25" s="137">
        <v>1.3402777777777777E-2</v>
      </c>
      <c r="AP25" s="12">
        <v>3.2986111111111111E-3</v>
      </c>
      <c r="AQ25" s="47">
        <v>1.0104166666666666E-2</v>
      </c>
      <c r="AR25" s="56">
        <v>32</v>
      </c>
      <c r="AS25" s="13"/>
      <c r="AT25" s="15"/>
      <c r="AU25" s="56">
        <v>19</v>
      </c>
      <c r="AV25" s="135" t="s">
        <v>21</v>
      </c>
      <c r="AW25" s="135"/>
      <c r="AX25" s="137">
        <v>1.2037037037037035E-2</v>
      </c>
      <c r="AY25" s="12">
        <v>2.7777777777777779E-3</v>
      </c>
      <c r="AZ25" s="47">
        <v>9.259259259259257E-3</v>
      </c>
      <c r="BA25" s="63"/>
      <c r="BC25" s="75">
        <f>COUNTIF(Table!E:E,BE25)</f>
        <v>0</v>
      </c>
      <c r="BD25" s="56">
        <v>19</v>
      </c>
      <c r="BG25" s="11"/>
      <c r="BH25" s="12"/>
      <c r="BI25" s="12"/>
      <c r="BJ25" s="56">
        <v>32</v>
      </c>
      <c r="BK25" s="13"/>
      <c r="BL25" s="15"/>
      <c r="BM25" s="56">
        <v>19</v>
      </c>
      <c r="BP25" s="11"/>
      <c r="BQ25" s="12"/>
      <c r="BR25" s="12"/>
      <c r="BS25" s="63"/>
    </row>
    <row r="26" spans="1:71" x14ac:dyDescent="0.25">
      <c r="A26" s="75">
        <f>COUNTIF(Table!E:E,C26)</f>
        <v>1</v>
      </c>
      <c r="B26" s="56">
        <v>20</v>
      </c>
      <c r="C26" s="1" t="s">
        <v>65</v>
      </c>
      <c r="E26" s="137">
        <v>1.3518518518518518E-2</v>
      </c>
      <c r="F26" s="12">
        <v>5.7291666666666671E-3</v>
      </c>
      <c r="G26" s="12">
        <v>7.7893518518518511E-3</v>
      </c>
      <c r="H26" s="56">
        <v>31</v>
      </c>
      <c r="I26" s="13"/>
      <c r="J26" s="15"/>
      <c r="K26" s="56">
        <v>20</v>
      </c>
      <c r="L26" s="135" t="s">
        <v>253</v>
      </c>
      <c r="M26" s="135"/>
      <c r="N26" s="137">
        <v>1.3506944444444445E-2</v>
      </c>
      <c r="O26" s="12">
        <v>2.9513888888888888E-3</v>
      </c>
      <c r="P26" s="12">
        <v>1.0555555555555556E-2</v>
      </c>
      <c r="Q26" s="63"/>
      <c r="S26" s="75">
        <f>COUNTIF(Table!E:E,U26)</f>
        <v>1</v>
      </c>
      <c r="T26" s="56">
        <v>20</v>
      </c>
      <c r="U26" s="1" t="s">
        <v>65</v>
      </c>
      <c r="W26" s="137">
        <v>1.3449074074074073E-2</v>
      </c>
      <c r="X26" s="12">
        <v>5.7291666666666671E-3</v>
      </c>
      <c r="Y26" s="12">
        <v>7.7199074074074062E-3</v>
      </c>
      <c r="Z26" s="56">
        <v>31</v>
      </c>
      <c r="AA26" s="13"/>
      <c r="AB26" s="15"/>
      <c r="AC26" s="56">
        <v>20</v>
      </c>
      <c r="AD26" s="135" t="s">
        <v>293</v>
      </c>
      <c r="AE26" s="135"/>
      <c r="AF26" s="137">
        <v>1.3182870370370371E-2</v>
      </c>
      <c r="AG26" s="12">
        <v>3.645833333333333E-3</v>
      </c>
      <c r="AH26" s="12">
        <v>9.5370370370370383E-3</v>
      </c>
      <c r="AI26" s="63"/>
      <c r="AK26" s="136"/>
      <c r="AL26" s="56">
        <v>20</v>
      </c>
      <c r="AM26" s="135" t="s">
        <v>134</v>
      </c>
      <c r="AN26" s="135"/>
      <c r="AO26" s="137">
        <v>1.3402777777777777E-2</v>
      </c>
      <c r="AP26" s="12">
        <v>4.6874999999999998E-3</v>
      </c>
      <c r="AQ26" s="47">
        <v>8.7152777777777767E-3</v>
      </c>
      <c r="AR26" s="56">
        <v>31</v>
      </c>
      <c r="AS26" s="13"/>
      <c r="AT26" s="15"/>
      <c r="AU26" s="56">
        <v>20</v>
      </c>
      <c r="AV26" s="135" t="s">
        <v>252</v>
      </c>
      <c r="AW26" s="135"/>
      <c r="AX26" s="137">
        <v>1.3194444444444444E-2</v>
      </c>
      <c r="AY26" s="12">
        <v>3.8194444444444443E-3</v>
      </c>
      <c r="AZ26" s="47">
        <v>9.3749999999999997E-3</v>
      </c>
      <c r="BA26" s="63"/>
      <c r="BC26" s="75">
        <f>COUNTIF(Table!E:E,BE26)</f>
        <v>0</v>
      </c>
      <c r="BD26" s="56">
        <v>20</v>
      </c>
      <c r="BG26" s="11"/>
      <c r="BH26" s="12"/>
      <c r="BI26" s="12"/>
      <c r="BJ26" s="56">
        <v>31</v>
      </c>
      <c r="BK26" s="13"/>
      <c r="BL26" s="15"/>
      <c r="BM26" s="56">
        <v>20</v>
      </c>
      <c r="BP26" s="11"/>
      <c r="BQ26" s="12"/>
      <c r="BR26" s="12"/>
      <c r="BS26" s="63"/>
    </row>
    <row r="27" spans="1:71" x14ac:dyDescent="0.25">
      <c r="A27" s="75">
        <f>COUNTIF(Table!E:E,C27)</f>
        <v>1</v>
      </c>
      <c r="B27" s="56">
        <v>21</v>
      </c>
      <c r="C27" s="1" t="s">
        <v>254</v>
      </c>
      <c r="E27" s="137">
        <v>1.3530092592592594E-2</v>
      </c>
      <c r="F27" s="12">
        <v>2.9513888888888888E-3</v>
      </c>
      <c r="G27" s="12">
        <v>1.0578703703703705E-2</v>
      </c>
      <c r="H27" s="56">
        <v>30</v>
      </c>
      <c r="I27" s="13"/>
      <c r="J27" s="15"/>
      <c r="K27" s="56">
        <v>21</v>
      </c>
      <c r="L27" s="135" t="s">
        <v>254</v>
      </c>
      <c r="M27" s="135"/>
      <c r="N27" s="137">
        <v>1.3530092592592594E-2</v>
      </c>
      <c r="O27" s="12">
        <v>2.9513888888888888E-3</v>
      </c>
      <c r="P27" s="12">
        <v>1.0578703703703705E-2</v>
      </c>
      <c r="Q27" s="63"/>
      <c r="S27" s="75">
        <f>COUNTIF(Table!E:E,U27)</f>
        <v>1</v>
      </c>
      <c r="T27" s="56">
        <v>21</v>
      </c>
      <c r="U27" s="1" t="s">
        <v>34</v>
      </c>
      <c r="W27" s="137">
        <v>1.3460648148148147E-2</v>
      </c>
      <c r="X27" s="12">
        <v>3.645833333333333E-3</v>
      </c>
      <c r="Y27" s="12">
        <v>9.8148148148148144E-3</v>
      </c>
      <c r="Z27" s="56">
        <v>30</v>
      </c>
      <c r="AA27" s="13"/>
      <c r="AB27" s="15"/>
      <c r="AC27" s="56">
        <v>21</v>
      </c>
      <c r="AD27" s="135" t="s">
        <v>100</v>
      </c>
      <c r="AE27" s="135"/>
      <c r="AF27" s="137">
        <v>1.3136574074074077E-2</v>
      </c>
      <c r="AG27" s="12">
        <v>3.472222222222222E-3</v>
      </c>
      <c r="AH27" s="12">
        <v>9.6643518518518545E-3</v>
      </c>
      <c r="AI27" s="63"/>
      <c r="AK27" s="136"/>
      <c r="AL27" s="56">
        <v>21</v>
      </c>
      <c r="AM27" s="135" t="s">
        <v>131</v>
      </c>
      <c r="AN27" s="135"/>
      <c r="AO27" s="137">
        <v>1.3402777777777777E-2</v>
      </c>
      <c r="AP27" s="12">
        <v>5.208333333333333E-3</v>
      </c>
      <c r="AQ27" s="47">
        <v>8.1944444444444452E-3</v>
      </c>
      <c r="AR27" s="56">
        <v>30</v>
      </c>
      <c r="AS27" s="13"/>
      <c r="AT27" s="15"/>
      <c r="AU27" s="56">
        <v>21</v>
      </c>
      <c r="AV27" s="135" t="s">
        <v>251</v>
      </c>
      <c r="AW27" s="135"/>
      <c r="AX27" s="137">
        <v>1.315972222222222E-2</v>
      </c>
      <c r="AY27" s="12">
        <v>3.472222222222222E-3</v>
      </c>
      <c r="AZ27" s="47">
        <v>9.6874999999999982E-3</v>
      </c>
      <c r="BA27" s="63"/>
      <c r="BC27" s="75">
        <f>COUNTIF(Table!E:E,BE27)</f>
        <v>0</v>
      </c>
      <c r="BD27" s="56">
        <v>21</v>
      </c>
      <c r="BG27" s="11"/>
      <c r="BH27" s="12"/>
      <c r="BI27" s="12"/>
      <c r="BJ27" s="56">
        <v>30</v>
      </c>
      <c r="BK27" s="13"/>
      <c r="BL27" s="15"/>
      <c r="BM27" s="56">
        <v>21</v>
      </c>
      <c r="BP27" s="11"/>
      <c r="BQ27" s="12"/>
      <c r="BR27" s="12"/>
      <c r="BS27" s="63"/>
    </row>
    <row r="28" spans="1:71" x14ac:dyDescent="0.25">
      <c r="A28" s="75">
        <f>COUNTIF(Table!E:E,C28)</f>
        <v>1</v>
      </c>
      <c r="B28" s="56">
        <v>22</v>
      </c>
      <c r="C28" s="1" t="s">
        <v>304</v>
      </c>
      <c r="E28" s="137">
        <v>1.3541666666666667E-2</v>
      </c>
      <c r="F28" s="12">
        <v>2.6041666666666665E-3</v>
      </c>
      <c r="G28" s="12">
        <v>1.0937500000000001E-2</v>
      </c>
      <c r="H28" s="56">
        <v>29</v>
      </c>
      <c r="I28" s="13"/>
      <c r="J28" s="15"/>
      <c r="K28" s="56">
        <v>22</v>
      </c>
      <c r="L28" s="135" t="s">
        <v>303</v>
      </c>
      <c r="M28" s="135"/>
      <c r="N28" s="137">
        <v>1.3206018518518518E-2</v>
      </c>
      <c r="O28" s="12">
        <v>2.6041666666666665E-3</v>
      </c>
      <c r="P28" s="12">
        <v>1.0601851851851852E-2</v>
      </c>
      <c r="Q28" s="63"/>
      <c r="S28" s="75">
        <f>COUNTIF(Table!E:E,U28)</f>
        <v>1</v>
      </c>
      <c r="T28" s="56">
        <v>22</v>
      </c>
      <c r="U28" s="1" t="s">
        <v>84</v>
      </c>
      <c r="W28" s="137">
        <v>1.3460648148148147E-2</v>
      </c>
      <c r="X28" s="12">
        <v>4.5138888888888893E-3</v>
      </c>
      <c r="Y28" s="12">
        <v>8.9467592592592585E-3</v>
      </c>
      <c r="Z28" s="56">
        <v>29</v>
      </c>
      <c r="AA28" s="13"/>
      <c r="AB28" s="15"/>
      <c r="AC28" s="56">
        <v>22</v>
      </c>
      <c r="AD28" s="135" t="s">
        <v>251</v>
      </c>
      <c r="AE28" s="135"/>
      <c r="AF28" s="137">
        <v>1.3414351851851851E-2</v>
      </c>
      <c r="AG28" s="12">
        <v>3.645833333333333E-3</v>
      </c>
      <c r="AH28" s="12">
        <v>9.7685185185185184E-3</v>
      </c>
      <c r="AI28" s="63"/>
      <c r="AK28" s="136"/>
      <c r="AL28" s="56">
        <v>22</v>
      </c>
      <c r="AM28" s="135" t="s">
        <v>32</v>
      </c>
      <c r="AN28" s="135"/>
      <c r="AO28" s="137">
        <v>1.3414351851851851E-2</v>
      </c>
      <c r="AP28" s="12">
        <v>2.4305555555555556E-3</v>
      </c>
      <c r="AQ28" s="47">
        <v>1.0983796296296295E-2</v>
      </c>
      <c r="AR28" s="56">
        <v>29</v>
      </c>
      <c r="AS28" s="13"/>
      <c r="AT28" s="15"/>
      <c r="AU28" s="56">
        <v>22</v>
      </c>
      <c r="AV28" s="135" t="s">
        <v>249</v>
      </c>
      <c r="AW28" s="135"/>
      <c r="AX28" s="137">
        <v>1.2847222222222223E-2</v>
      </c>
      <c r="AY28" s="12">
        <v>3.1249999999999997E-3</v>
      </c>
      <c r="AZ28" s="47">
        <v>9.7222222222222241E-3</v>
      </c>
      <c r="BA28" s="63"/>
      <c r="BC28" s="75">
        <f>COUNTIF(Table!E:E,BE28)</f>
        <v>0</v>
      </c>
      <c r="BD28" s="56">
        <v>22</v>
      </c>
      <c r="BG28" s="11"/>
      <c r="BH28" s="12"/>
      <c r="BI28" s="12"/>
      <c r="BJ28" s="56">
        <v>29</v>
      </c>
      <c r="BK28" s="13"/>
      <c r="BL28" s="15"/>
      <c r="BM28" s="56">
        <v>22</v>
      </c>
      <c r="BP28" s="11"/>
      <c r="BQ28" s="12"/>
      <c r="BR28" s="12"/>
      <c r="BS28" s="63"/>
    </row>
    <row r="29" spans="1:71" x14ac:dyDescent="0.25">
      <c r="A29" s="75">
        <f>COUNTIF(Table!E:E,C29)</f>
        <v>1</v>
      </c>
      <c r="B29" s="56">
        <v>23</v>
      </c>
      <c r="C29" s="1" t="s">
        <v>35</v>
      </c>
      <c r="E29" s="137">
        <v>1.357638888888889E-2</v>
      </c>
      <c r="F29" s="12">
        <v>5.208333333333333E-3</v>
      </c>
      <c r="G29" s="12">
        <v>8.3680555555555557E-3</v>
      </c>
      <c r="H29" s="56">
        <v>28</v>
      </c>
      <c r="I29" s="13"/>
      <c r="J29" s="15"/>
      <c r="K29" s="56">
        <v>23</v>
      </c>
      <c r="L29" s="135" t="s">
        <v>276</v>
      </c>
      <c r="M29" s="135"/>
      <c r="N29" s="137">
        <v>1.3449074074074073E-2</v>
      </c>
      <c r="O29" s="12">
        <v>2.7777777777777779E-3</v>
      </c>
      <c r="P29" s="12">
        <v>1.0671296296296295E-2</v>
      </c>
      <c r="Q29" s="63"/>
      <c r="S29" s="75">
        <f>COUNTIF(Table!E:E,U29)</f>
        <v>1</v>
      </c>
      <c r="T29" s="56">
        <v>23</v>
      </c>
      <c r="U29" s="1" t="s">
        <v>33</v>
      </c>
      <c r="W29" s="137">
        <v>1.3472222222222221E-2</v>
      </c>
      <c r="X29" s="12">
        <v>5.7291666666666671E-3</v>
      </c>
      <c r="Y29" s="12">
        <v>7.7430555555555534E-3</v>
      </c>
      <c r="Z29" s="56">
        <v>28</v>
      </c>
      <c r="AA29" s="13"/>
      <c r="AB29" s="15"/>
      <c r="AC29" s="56">
        <v>23</v>
      </c>
      <c r="AD29" s="135" t="s">
        <v>34</v>
      </c>
      <c r="AE29" s="135"/>
      <c r="AF29" s="137">
        <v>1.3460648148148147E-2</v>
      </c>
      <c r="AG29" s="12">
        <v>3.645833333333333E-3</v>
      </c>
      <c r="AH29" s="12">
        <v>9.8148148148148144E-3</v>
      </c>
      <c r="AI29" s="63"/>
      <c r="AK29" s="136"/>
      <c r="AL29" s="56">
        <v>23</v>
      </c>
      <c r="AM29" s="135" t="s">
        <v>26</v>
      </c>
      <c r="AN29" s="135"/>
      <c r="AO29" s="137">
        <v>1.3449074074074073E-2</v>
      </c>
      <c r="AP29" s="12">
        <v>4.8611111111111112E-3</v>
      </c>
      <c r="AQ29" s="47">
        <v>8.5879629629629622E-3</v>
      </c>
      <c r="AR29" s="56">
        <v>28</v>
      </c>
      <c r="AS29" s="13"/>
      <c r="AT29" s="15"/>
      <c r="AU29" s="56">
        <v>23</v>
      </c>
      <c r="AV29" s="135" t="s">
        <v>36</v>
      </c>
      <c r="AW29" s="135"/>
      <c r="AX29" s="137">
        <v>1.3449074074074073E-2</v>
      </c>
      <c r="AY29" s="12">
        <v>3.645833333333333E-3</v>
      </c>
      <c r="AZ29" s="47">
        <v>9.8032407407407408E-3</v>
      </c>
      <c r="BA29" s="63"/>
      <c r="BC29" s="75">
        <f>COUNTIF(Table!E:E,BE29)</f>
        <v>0</v>
      </c>
      <c r="BD29" s="56">
        <v>23</v>
      </c>
      <c r="BG29" s="11"/>
      <c r="BH29" s="12"/>
      <c r="BI29" s="12"/>
      <c r="BJ29" s="56">
        <v>28</v>
      </c>
      <c r="BK29" s="13"/>
      <c r="BL29" s="15"/>
      <c r="BM29" s="56">
        <v>23</v>
      </c>
      <c r="BP29" s="11"/>
      <c r="BQ29" s="12"/>
      <c r="BR29" s="12"/>
      <c r="BS29" s="63"/>
    </row>
    <row r="30" spans="1:71" x14ac:dyDescent="0.25">
      <c r="A30" s="75">
        <f>COUNTIF(Table!E:E,C30)</f>
        <v>1</v>
      </c>
      <c r="B30" s="56">
        <v>24</v>
      </c>
      <c r="C30" s="1" t="s">
        <v>91</v>
      </c>
      <c r="E30" s="137">
        <v>1.3622685185185184E-2</v>
      </c>
      <c r="F30" s="12">
        <v>4.1666666666666666E-3</v>
      </c>
      <c r="G30" s="12">
        <v>9.4560185185185164E-3</v>
      </c>
      <c r="H30" s="56">
        <v>27</v>
      </c>
      <c r="I30" s="13"/>
      <c r="J30" s="15"/>
      <c r="K30" s="56">
        <v>24</v>
      </c>
      <c r="L30" s="135" t="s">
        <v>32</v>
      </c>
      <c r="M30" s="135"/>
      <c r="N30" s="137">
        <v>1.3379629629629628E-2</v>
      </c>
      <c r="O30" s="12">
        <v>2.6041666666666665E-3</v>
      </c>
      <c r="P30" s="12">
        <v>1.0775462962962962E-2</v>
      </c>
      <c r="Q30" s="63"/>
      <c r="S30" s="75">
        <f>COUNTIF(Table!E:E,U30)</f>
        <v>1</v>
      </c>
      <c r="T30" s="56">
        <v>24</v>
      </c>
      <c r="U30" s="1" t="s">
        <v>23</v>
      </c>
      <c r="W30" s="137">
        <v>1.3495370370370371E-2</v>
      </c>
      <c r="X30" s="12">
        <v>5.0347222222222225E-3</v>
      </c>
      <c r="Y30" s="12">
        <v>8.4606481481481477E-3</v>
      </c>
      <c r="Z30" s="56">
        <v>27</v>
      </c>
      <c r="AA30" s="13"/>
      <c r="AB30" s="15"/>
      <c r="AC30" s="56">
        <v>24</v>
      </c>
      <c r="AD30" s="135" t="s">
        <v>14</v>
      </c>
      <c r="AE30" s="135"/>
      <c r="AF30" s="137">
        <v>1.3136574074074077E-2</v>
      </c>
      <c r="AG30" s="12">
        <v>2.9513888888888888E-3</v>
      </c>
      <c r="AH30" s="12">
        <v>1.0185185185185188E-2</v>
      </c>
      <c r="AI30" s="63"/>
      <c r="AK30" s="136"/>
      <c r="AL30" s="56">
        <v>24</v>
      </c>
      <c r="AM30" s="135" t="s">
        <v>36</v>
      </c>
      <c r="AN30" s="135"/>
      <c r="AO30" s="137">
        <v>1.3449074074074073E-2</v>
      </c>
      <c r="AP30" s="12">
        <v>3.645833333333333E-3</v>
      </c>
      <c r="AQ30" s="47">
        <v>9.8032407407407408E-3</v>
      </c>
      <c r="AR30" s="56">
        <v>27</v>
      </c>
      <c r="AS30" s="13"/>
      <c r="AT30" s="15"/>
      <c r="AU30" s="56">
        <v>24</v>
      </c>
      <c r="AV30" s="135" t="s">
        <v>61</v>
      </c>
      <c r="AW30" s="135"/>
      <c r="AX30" s="137">
        <v>1.298611111111111E-2</v>
      </c>
      <c r="AY30" s="12">
        <v>3.1249999999999997E-3</v>
      </c>
      <c r="AZ30" s="47">
        <v>9.8611111111111104E-3</v>
      </c>
      <c r="BA30" s="63"/>
      <c r="BC30" s="75">
        <f>COUNTIF(Table!E:E,BE30)</f>
        <v>0</v>
      </c>
      <c r="BD30" s="56">
        <v>24</v>
      </c>
      <c r="BG30" s="11"/>
      <c r="BH30" s="12"/>
      <c r="BI30" s="12"/>
      <c r="BJ30" s="56">
        <v>27</v>
      </c>
      <c r="BK30" s="13"/>
      <c r="BL30" s="15"/>
      <c r="BM30" s="56">
        <v>24</v>
      </c>
      <c r="BP30" s="11"/>
      <c r="BQ30" s="12"/>
      <c r="BR30" s="12"/>
      <c r="BS30" s="63"/>
    </row>
    <row r="31" spans="1:71" ht="15.75" thickBot="1" x14ac:dyDescent="0.3">
      <c r="A31" s="75">
        <f>COUNTIF(Table!E:E,C31)</f>
        <v>1</v>
      </c>
      <c r="B31" s="56">
        <v>25</v>
      </c>
      <c r="C31" s="1" t="s">
        <v>249</v>
      </c>
      <c r="E31" s="137">
        <v>1.3634259259259257E-2</v>
      </c>
      <c r="F31" s="12">
        <v>3.9930555555555561E-3</v>
      </c>
      <c r="G31" s="12">
        <v>9.6412037037037004E-3</v>
      </c>
      <c r="H31" s="56">
        <v>26</v>
      </c>
      <c r="I31" s="13"/>
      <c r="J31" s="15"/>
      <c r="K31" s="56">
        <v>25</v>
      </c>
      <c r="L31" s="135" t="s">
        <v>81</v>
      </c>
      <c r="M31" s="135"/>
      <c r="N31" s="137">
        <v>1.4965277777777779E-2</v>
      </c>
      <c r="O31" s="12">
        <v>4.1666666666666666E-3</v>
      </c>
      <c r="P31" s="12">
        <v>1.0798611111111113E-2</v>
      </c>
      <c r="Q31" s="63"/>
      <c r="S31" s="75">
        <f>COUNTIF(Table!E:E,U31)</f>
        <v>1</v>
      </c>
      <c r="T31" s="56">
        <v>25</v>
      </c>
      <c r="U31" s="1" t="s">
        <v>79</v>
      </c>
      <c r="W31" s="137">
        <v>1.3541666666666667E-2</v>
      </c>
      <c r="X31" s="12">
        <v>5.0347222222222225E-3</v>
      </c>
      <c r="Y31" s="12">
        <v>8.5069444444444454E-3</v>
      </c>
      <c r="Z31" s="56">
        <v>26</v>
      </c>
      <c r="AA31" s="13"/>
      <c r="AB31" s="15"/>
      <c r="AC31" s="56">
        <v>25</v>
      </c>
      <c r="AD31" s="135" t="s">
        <v>38</v>
      </c>
      <c r="AE31" s="135"/>
      <c r="AF31" s="137">
        <v>1.2870370370370372E-2</v>
      </c>
      <c r="AG31" s="12">
        <v>2.6041666666666665E-3</v>
      </c>
      <c r="AH31" s="12">
        <v>1.0266203703703706E-2</v>
      </c>
      <c r="AI31" s="63"/>
      <c r="AK31" s="136"/>
      <c r="AL31" s="56">
        <v>25</v>
      </c>
      <c r="AM31" s="134" t="s">
        <v>258</v>
      </c>
      <c r="AN31" s="135"/>
      <c r="AO31" s="137">
        <v>1.3483796296296298E-2</v>
      </c>
      <c r="AP31" s="12">
        <v>4.340277777777778E-3</v>
      </c>
      <c r="AQ31" s="47">
        <v>9.1435185185185196E-3</v>
      </c>
      <c r="AR31" s="56">
        <v>26</v>
      </c>
      <c r="AS31" s="13"/>
      <c r="AT31" s="15"/>
      <c r="AU31" s="56">
        <v>25</v>
      </c>
      <c r="AV31" s="138" t="s">
        <v>34</v>
      </c>
      <c r="AW31" s="135"/>
      <c r="AX31" s="137">
        <v>1.3379629629629628E-2</v>
      </c>
      <c r="AY31" s="12">
        <v>3.472222222222222E-3</v>
      </c>
      <c r="AZ31" s="47">
        <v>9.9074074074074064E-3</v>
      </c>
      <c r="BA31" s="63"/>
      <c r="BC31" s="64"/>
      <c r="BD31" s="65"/>
      <c r="BE31" s="65"/>
      <c r="BF31" s="65"/>
      <c r="BG31" s="65"/>
      <c r="BH31" s="65"/>
      <c r="BI31" s="65"/>
      <c r="BJ31" s="65"/>
      <c r="BK31" s="65"/>
      <c r="BL31" s="65"/>
      <c r="BM31" s="65"/>
      <c r="BN31" s="65"/>
      <c r="BO31" s="65"/>
      <c r="BP31" s="65"/>
      <c r="BQ31" s="65"/>
      <c r="BR31" s="65"/>
      <c r="BS31" s="66"/>
    </row>
    <row r="32" spans="1:71" x14ac:dyDescent="0.25">
      <c r="A32" s="75">
        <f>COUNTIF(Table!E:E,C32)</f>
        <v>1</v>
      </c>
      <c r="B32" s="56">
        <v>26</v>
      </c>
      <c r="C32" s="1" t="s">
        <v>30</v>
      </c>
      <c r="E32" s="137">
        <v>1.3657407407407408E-2</v>
      </c>
      <c r="F32" s="12">
        <v>3.2986111111111111E-3</v>
      </c>
      <c r="G32" s="12">
        <v>1.0358796296296297E-2</v>
      </c>
      <c r="H32" s="56">
        <v>25</v>
      </c>
      <c r="I32" s="13"/>
      <c r="J32" s="15"/>
      <c r="K32" s="56">
        <v>26</v>
      </c>
      <c r="L32" s="135" t="s">
        <v>304</v>
      </c>
      <c r="M32" s="135"/>
      <c r="N32" s="137">
        <v>1.3541666666666667E-2</v>
      </c>
      <c r="O32" s="12">
        <v>2.6041666666666665E-3</v>
      </c>
      <c r="P32" s="12">
        <v>1.0937500000000001E-2</v>
      </c>
      <c r="Q32" s="63"/>
      <c r="S32" s="75">
        <f>COUNTIF(Table!E:E,U32)</f>
        <v>1</v>
      </c>
      <c r="T32" s="56">
        <v>26</v>
      </c>
      <c r="U32" s="1" t="s">
        <v>294</v>
      </c>
      <c r="W32" s="137">
        <v>1.3587962962962963E-2</v>
      </c>
      <c r="X32" s="12">
        <v>2.4305555555555556E-3</v>
      </c>
      <c r="Y32" s="12">
        <v>1.1157407407407408E-2</v>
      </c>
      <c r="Z32" s="56">
        <v>25</v>
      </c>
      <c r="AA32" s="13"/>
      <c r="AB32" s="15"/>
      <c r="AC32" s="56">
        <v>26</v>
      </c>
      <c r="AD32" s="135" t="s">
        <v>296</v>
      </c>
      <c r="AE32" s="135"/>
      <c r="AF32" s="137">
        <v>1.275462962962963E-2</v>
      </c>
      <c r="AG32" s="12">
        <v>2.4305555555555556E-3</v>
      </c>
      <c r="AH32" s="12">
        <v>1.0324074074074074E-2</v>
      </c>
      <c r="AI32" s="63"/>
      <c r="AK32" s="136"/>
      <c r="AL32" s="56">
        <v>26</v>
      </c>
      <c r="AM32" s="135" t="s">
        <v>27</v>
      </c>
      <c r="AN32" s="135"/>
      <c r="AO32" s="137">
        <v>1.3506944444444445E-2</v>
      </c>
      <c r="AP32" s="12">
        <v>5.208333333333333E-3</v>
      </c>
      <c r="AQ32" s="47">
        <v>8.2986111111111108E-3</v>
      </c>
      <c r="AR32" s="56">
        <v>25</v>
      </c>
      <c r="AS32" s="13"/>
      <c r="AT32" s="15"/>
      <c r="AU32" s="56">
        <v>26</v>
      </c>
      <c r="AV32" s="135" t="s">
        <v>81</v>
      </c>
      <c r="AW32" s="135"/>
      <c r="AX32" s="137">
        <v>1.3402777777777777E-2</v>
      </c>
      <c r="AY32" s="12">
        <v>3.2986111111111111E-3</v>
      </c>
      <c r="AZ32" s="47">
        <v>1.0104166666666666E-2</v>
      </c>
      <c r="BA32" s="63"/>
    </row>
    <row r="33" spans="1:53" x14ac:dyDescent="0.25">
      <c r="A33" s="75">
        <f>COUNTIF(Table!E:E,C33)</f>
        <v>1</v>
      </c>
      <c r="B33" s="56">
        <v>27</v>
      </c>
      <c r="C33" s="1" t="s">
        <v>92</v>
      </c>
      <c r="E33" s="137">
        <v>1.3738425925925926E-2</v>
      </c>
      <c r="F33" s="12">
        <v>2.0833333333333333E-3</v>
      </c>
      <c r="G33" s="12">
        <v>1.1655092592592594E-2</v>
      </c>
      <c r="H33" s="56">
        <v>24</v>
      </c>
      <c r="I33" s="13"/>
      <c r="J33" s="15"/>
      <c r="K33" s="56">
        <v>27</v>
      </c>
      <c r="L33" s="135" t="s">
        <v>300</v>
      </c>
      <c r="M33" s="135"/>
      <c r="N33" s="137">
        <v>1.2870370370370372E-2</v>
      </c>
      <c r="O33" s="12">
        <v>1.736111111111111E-3</v>
      </c>
      <c r="P33" s="12">
        <v>1.113425925925926E-2</v>
      </c>
      <c r="Q33" s="63"/>
      <c r="S33" s="75">
        <f>COUNTIF(Table!E:E,U33)</f>
        <v>1</v>
      </c>
      <c r="T33" s="56">
        <v>27</v>
      </c>
      <c r="U33" s="1" t="s">
        <v>35</v>
      </c>
      <c r="W33" s="137">
        <v>1.3622685185185184E-2</v>
      </c>
      <c r="X33" s="12">
        <v>5.208333333333333E-3</v>
      </c>
      <c r="Y33" s="12">
        <v>8.4143518518518499E-3</v>
      </c>
      <c r="Z33" s="56">
        <v>24</v>
      </c>
      <c r="AA33" s="13"/>
      <c r="AB33" s="15"/>
      <c r="AC33" s="56">
        <v>27</v>
      </c>
      <c r="AD33" s="135" t="s">
        <v>253</v>
      </c>
      <c r="AE33" s="135"/>
      <c r="AF33" s="137">
        <v>1.2824074074074073E-2</v>
      </c>
      <c r="AG33" s="12">
        <v>2.4305555555555556E-3</v>
      </c>
      <c r="AH33" s="12">
        <v>1.0393518518518517E-2</v>
      </c>
      <c r="AI33" s="63"/>
      <c r="AK33" s="136"/>
      <c r="AL33" s="56">
        <v>27</v>
      </c>
      <c r="AM33" s="135" t="s">
        <v>77</v>
      </c>
      <c r="AN33" s="135"/>
      <c r="AO33" s="137">
        <v>1.3530092592592594E-2</v>
      </c>
      <c r="AP33" s="12">
        <v>6.4236111111111117E-3</v>
      </c>
      <c r="AQ33" s="47">
        <v>7.1064814814814819E-3</v>
      </c>
      <c r="AR33" s="56">
        <v>24</v>
      </c>
      <c r="AS33" s="13"/>
      <c r="AT33" s="15"/>
      <c r="AU33" s="56">
        <v>27</v>
      </c>
      <c r="AV33" s="135" t="s">
        <v>250</v>
      </c>
      <c r="AW33" s="135"/>
      <c r="AX33" s="137">
        <v>1.3101851851851852E-2</v>
      </c>
      <c r="AY33" s="12">
        <v>2.9513888888888888E-3</v>
      </c>
      <c r="AZ33" s="47">
        <v>1.0150462962962964E-2</v>
      </c>
      <c r="BA33" s="63"/>
    </row>
    <row r="34" spans="1:53" x14ac:dyDescent="0.25">
      <c r="A34" s="75">
        <f>COUNTIF(Table!E:E,C34)</f>
        <v>1</v>
      </c>
      <c r="B34" s="56">
        <v>28</v>
      </c>
      <c r="C34" s="1" t="s">
        <v>260</v>
      </c>
      <c r="E34" s="137">
        <v>1.3807870370370371E-2</v>
      </c>
      <c r="F34" s="12">
        <v>1.736111111111111E-3</v>
      </c>
      <c r="G34" s="12">
        <v>1.2071759259259261E-2</v>
      </c>
      <c r="H34" s="56">
        <v>23</v>
      </c>
      <c r="I34" s="13"/>
      <c r="J34" s="15"/>
      <c r="K34" s="56">
        <v>28</v>
      </c>
      <c r="L34" s="135" t="s">
        <v>294</v>
      </c>
      <c r="M34" s="135"/>
      <c r="N34" s="137">
        <v>1.34375E-2</v>
      </c>
      <c r="O34" s="12">
        <v>2.0833333333333333E-3</v>
      </c>
      <c r="P34" s="12">
        <v>1.1354166666666667E-2</v>
      </c>
      <c r="Q34" s="63"/>
      <c r="S34" s="75">
        <f>COUNTIF(Table!E:E,U34)</f>
        <v>1</v>
      </c>
      <c r="T34" s="56">
        <v>28</v>
      </c>
      <c r="U34" s="1" t="s">
        <v>86</v>
      </c>
      <c r="W34" s="137">
        <v>1.3634259259259257E-2</v>
      </c>
      <c r="X34" s="12">
        <v>4.8611111111111112E-3</v>
      </c>
      <c r="Y34" s="12">
        <v>8.7731481481481462E-3</v>
      </c>
      <c r="Z34" s="56">
        <v>23</v>
      </c>
      <c r="AA34" s="13"/>
      <c r="AB34" s="15"/>
      <c r="AC34" s="56">
        <v>28</v>
      </c>
      <c r="AD34" s="135" t="s">
        <v>272</v>
      </c>
      <c r="AE34" s="135"/>
      <c r="AF34" s="137">
        <v>1.3715277777777778E-2</v>
      </c>
      <c r="AG34" s="12">
        <v>2.9513888888888888E-3</v>
      </c>
      <c r="AH34" s="12">
        <v>1.0763888888888889E-2</v>
      </c>
      <c r="AI34" s="63"/>
      <c r="AK34" s="136"/>
      <c r="AL34" s="56">
        <v>28</v>
      </c>
      <c r="AM34" s="135" t="s">
        <v>116</v>
      </c>
      <c r="AN34" s="135"/>
      <c r="AO34" s="137">
        <v>1.3587962962962963E-2</v>
      </c>
      <c r="AP34" s="12">
        <v>4.6874999999999998E-3</v>
      </c>
      <c r="AQ34" s="47">
        <v>8.9004629629629642E-3</v>
      </c>
      <c r="AR34" s="56">
        <v>23</v>
      </c>
      <c r="AS34" s="13"/>
      <c r="AT34" s="15"/>
      <c r="AU34" s="56">
        <v>28</v>
      </c>
      <c r="AV34" s="135" t="s">
        <v>204</v>
      </c>
      <c r="AW34" s="135"/>
      <c r="AX34" s="137">
        <v>1.3726851851851851E-2</v>
      </c>
      <c r="AY34" s="12">
        <v>3.472222222222222E-3</v>
      </c>
      <c r="AZ34" s="47">
        <v>1.0254629629629629E-2</v>
      </c>
      <c r="BA34" s="63"/>
    </row>
    <row r="35" spans="1:53" x14ac:dyDescent="0.25">
      <c r="A35" s="75">
        <f>COUNTIF(Table!E:E,C35)</f>
        <v>1</v>
      </c>
      <c r="B35" s="57">
        <v>29</v>
      </c>
      <c r="C35" s="135" t="s">
        <v>47</v>
      </c>
      <c r="D35" s="135"/>
      <c r="E35" s="137">
        <v>1.3946759259259258E-2</v>
      </c>
      <c r="F35" s="12">
        <v>3.472222222222222E-3</v>
      </c>
      <c r="G35" s="12">
        <v>1.0474537037037036E-2</v>
      </c>
      <c r="H35" s="57">
        <v>22</v>
      </c>
      <c r="I35" s="13"/>
      <c r="J35" s="15"/>
      <c r="K35" s="57">
        <v>29</v>
      </c>
      <c r="L35" s="135" t="s">
        <v>92</v>
      </c>
      <c r="M35" s="135"/>
      <c r="N35" s="137">
        <v>1.3738425925925926E-2</v>
      </c>
      <c r="O35" s="12">
        <v>2.0833333333333333E-3</v>
      </c>
      <c r="P35" s="12">
        <v>1.1655092592592594E-2</v>
      </c>
      <c r="Q35" s="63"/>
      <c r="S35" s="75">
        <f>COUNTIF(Table!E:E,U35)</f>
        <v>1</v>
      </c>
      <c r="T35" s="56">
        <v>29</v>
      </c>
      <c r="U35" s="1" t="s">
        <v>24</v>
      </c>
      <c r="W35" s="137">
        <v>1.3668981481481482E-2</v>
      </c>
      <c r="X35" s="12">
        <v>5.3819444444444453E-3</v>
      </c>
      <c r="Y35" s="12">
        <v>8.2870370370370372E-3</v>
      </c>
      <c r="Z35" s="56">
        <v>22</v>
      </c>
      <c r="AA35" s="13"/>
      <c r="AB35" s="15"/>
      <c r="AC35" s="56">
        <v>29</v>
      </c>
      <c r="AD35" s="135" t="s">
        <v>167</v>
      </c>
      <c r="AE35" s="135"/>
      <c r="AF35" s="137">
        <v>1.3449074074074073E-2</v>
      </c>
      <c r="AG35" s="12">
        <v>2.4305555555555556E-3</v>
      </c>
      <c r="AH35" s="12">
        <v>1.1018518518518518E-2</v>
      </c>
      <c r="AI35" s="63"/>
      <c r="AK35" s="136"/>
      <c r="AL35" s="56">
        <v>29</v>
      </c>
      <c r="AM35" s="135" t="s">
        <v>111</v>
      </c>
      <c r="AN35" s="135"/>
      <c r="AO35" s="137">
        <v>1.3680555555555555E-2</v>
      </c>
      <c r="AP35" s="12">
        <v>4.8611111111111112E-3</v>
      </c>
      <c r="AQ35" s="47">
        <v>8.819444444444444E-3</v>
      </c>
      <c r="AR35" s="56">
        <v>22</v>
      </c>
      <c r="AS35" s="13"/>
      <c r="AT35" s="15"/>
      <c r="AU35" s="56">
        <v>29</v>
      </c>
      <c r="AV35" s="135" t="s">
        <v>28</v>
      </c>
      <c r="AW35" s="135"/>
      <c r="AX35" s="137">
        <v>1.4328703703703703E-2</v>
      </c>
      <c r="AY35" s="12">
        <v>3.8194444444444443E-3</v>
      </c>
      <c r="AZ35" s="47">
        <v>1.0509259259259258E-2</v>
      </c>
      <c r="BA35" s="63"/>
    </row>
    <row r="36" spans="1:53" x14ac:dyDescent="0.25">
      <c r="A36" s="75">
        <f>COUNTIF(Table!E:E,C36)</f>
        <v>1</v>
      </c>
      <c r="B36" s="57">
        <v>30</v>
      </c>
      <c r="C36" s="135" t="s">
        <v>81</v>
      </c>
      <c r="D36" s="135"/>
      <c r="E36" s="137">
        <v>1.4965277777777779E-2</v>
      </c>
      <c r="F36" s="12">
        <v>4.1666666666666666E-3</v>
      </c>
      <c r="G36" s="12">
        <v>1.0798611111111113E-2</v>
      </c>
      <c r="H36" s="57">
        <v>21</v>
      </c>
      <c r="I36" s="13"/>
      <c r="J36" s="15"/>
      <c r="K36" s="57">
        <v>30</v>
      </c>
      <c r="L36" s="135" t="s">
        <v>260</v>
      </c>
      <c r="M36" s="135"/>
      <c r="N36" s="137">
        <v>1.3807870370370371E-2</v>
      </c>
      <c r="O36" s="12">
        <v>1.736111111111111E-3</v>
      </c>
      <c r="P36" s="12">
        <v>1.2071759259259261E-2</v>
      </c>
      <c r="Q36" s="63"/>
      <c r="S36" s="75">
        <f>COUNTIF(Table!E:E,U36)</f>
        <v>1</v>
      </c>
      <c r="T36" s="56">
        <v>30</v>
      </c>
      <c r="U36" s="1" t="s">
        <v>77</v>
      </c>
      <c r="W36" s="137">
        <v>1.3680555555555555E-2</v>
      </c>
      <c r="X36" s="12">
        <v>6.2499999999999995E-3</v>
      </c>
      <c r="Y36" s="12">
        <v>7.4305555555555557E-3</v>
      </c>
      <c r="Z36" s="56">
        <v>21</v>
      </c>
      <c r="AA36" s="13"/>
      <c r="AB36" s="15"/>
      <c r="AC36" s="56">
        <v>30</v>
      </c>
      <c r="AD36" s="135" t="s">
        <v>294</v>
      </c>
      <c r="AE36" s="135"/>
      <c r="AF36" s="137">
        <v>1.3587962962962963E-2</v>
      </c>
      <c r="AG36" s="12">
        <v>2.4305555555555556E-3</v>
      </c>
      <c r="AH36" s="12">
        <v>1.1157407407407408E-2</v>
      </c>
      <c r="AI36" s="63"/>
      <c r="AK36" s="136"/>
      <c r="AL36" s="56">
        <v>30</v>
      </c>
      <c r="AM36" s="134" t="s">
        <v>204</v>
      </c>
      <c r="AN36" s="135"/>
      <c r="AO36" s="137">
        <v>1.3726851851851851E-2</v>
      </c>
      <c r="AP36" s="12">
        <v>3.472222222222222E-3</v>
      </c>
      <c r="AQ36" s="47">
        <v>1.0254629629629629E-2</v>
      </c>
      <c r="AR36" s="56">
        <v>21</v>
      </c>
      <c r="AS36" s="13"/>
      <c r="AT36" s="15"/>
      <c r="AU36" s="56">
        <v>30</v>
      </c>
      <c r="AV36" s="138" t="s">
        <v>253</v>
      </c>
      <c r="AW36" s="135"/>
      <c r="AX36" s="137">
        <v>1.3206018518518518E-2</v>
      </c>
      <c r="AY36" s="12">
        <v>2.4305555555555556E-3</v>
      </c>
      <c r="AZ36" s="47">
        <v>1.0775462962962962E-2</v>
      </c>
      <c r="BA36" s="63"/>
    </row>
    <row r="37" spans="1:53" x14ac:dyDescent="0.25">
      <c r="A37" s="75">
        <f>COUNTIF(Table!E:E,C37)</f>
        <v>1</v>
      </c>
      <c r="B37" s="57">
        <v>31</v>
      </c>
      <c r="C37" s="135" t="s">
        <v>302</v>
      </c>
      <c r="D37" s="135"/>
      <c r="E37" s="137">
        <v>1.545138888888889E-2</v>
      </c>
      <c r="F37" s="12">
        <v>1.736111111111111E-3</v>
      </c>
      <c r="G37" s="12">
        <v>1.3715277777777778E-2</v>
      </c>
      <c r="H37" s="57">
        <v>20</v>
      </c>
      <c r="I37" s="13"/>
      <c r="J37" s="15"/>
      <c r="K37" s="57">
        <v>31</v>
      </c>
      <c r="L37" s="135" t="s">
        <v>302</v>
      </c>
      <c r="M37" s="135"/>
      <c r="N37" s="137">
        <v>1.545138888888889E-2</v>
      </c>
      <c r="O37" s="12">
        <v>1.736111111111111E-3</v>
      </c>
      <c r="P37" s="12">
        <v>1.3715277777777778E-2</v>
      </c>
      <c r="Q37" s="63"/>
      <c r="S37" s="75">
        <f>COUNTIF(Table!E:E,U37)</f>
        <v>1</v>
      </c>
      <c r="T37" s="56">
        <v>31</v>
      </c>
      <c r="U37" s="1" t="s">
        <v>295</v>
      </c>
      <c r="W37" s="137">
        <v>1.3692129629629629E-2</v>
      </c>
      <c r="X37" s="12">
        <v>4.1666666666666666E-3</v>
      </c>
      <c r="Y37" s="12">
        <v>9.5254629629629613E-3</v>
      </c>
      <c r="Z37" s="56">
        <v>20</v>
      </c>
      <c r="AA37" s="13"/>
      <c r="AB37" s="15"/>
      <c r="AC37" s="56">
        <v>31</v>
      </c>
      <c r="AD37" s="135" t="s">
        <v>92</v>
      </c>
      <c r="AE37" s="135"/>
      <c r="AF37" s="137">
        <v>1.34375E-2</v>
      </c>
      <c r="AG37" s="12">
        <v>2.0833333333333333E-3</v>
      </c>
      <c r="AH37" s="12">
        <v>1.1354166666666667E-2</v>
      </c>
      <c r="AI37" s="63"/>
      <c r="AK37" s="136"/>
      <c r="AL37" s="56">
        <v>31</v>
      </c>
      <c r="AM37" s="135" t="s">
        <v>260</v>
      </c>
      <c r="AN37" s="135"/>
      <c r="AO37" s="137">
        <v>1.3726851851851851E-2</v>
      </c>
      <c r="AP37" s="12">
        <v>1.736111111111111E-3</v>
      </c>
      <c r="AQ37" s="47">
        <v>1.1990740740740739E-2</v>
      </c>
      <c r="AR37" s="56">
        <v>20</v>
      </c>
      <c r="AS37" s="13"/>
      <c r="AT37" s="15"/>
      <c r="AU37" s="56">
        <v>31</v>
      </c>
      <c r="AV37" s="135" t="s">
        <v>254</v>
      </c>
      <c r="AW37" s="135"/>
      <c r="AX37" s="137">
        <v>1.324074074074074E-2</v>
      </c>
      <c r="AY37" s="12">
        <v>2.4305555555555556E-3</v>
      </c>
      <c r="AZ37" s="47">
        <v>1.0810185185185185E-2</v>
      </c>
      <c r="BA37" s="63"/>
    </row>
    <row r="38" spans="1:53" ht="15.75" thickBot="1" x14ac:dyDescent="0.3">
      <c r="A38" s="12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6"/>
      <c r="S38" s="75">
        <f>COUNTIF(Table!E:E,U38)</f>
        <v>1</v>
      </c>
      <c r="T38" s="56">
        <v>32</v>
      </c>
      <c r="U38" s="1" t="s">
        <v>272</v>
      </c>
      <c r="W38" s="137">
        <v>1.3715277777777778E-2</v>
      </c>
      <c r="X38" s="12">
        <v>2.9513888888888888E-3</v>
      </c>
      <c r="Y38" s="12">
        <v>1.0763888888888889E-2</v>
      </c>
      <c r="Z38" s="57">
        <v>20</v>
      </c>
      <c r="AA38" s="13"/>
      <c r="AB38" s="15"/>
      <c r="AC38" s="56">
        <v>32</v>
      </c>
      <c r="AD38" s="135" t="s">
        <v>260</v>
      </c>
      <c r="AE38" s="135"/>
      <c r="AF38" s="137">
        <v>1.324074074074074E-2</v>
      </c>
      <c r="AG38" s="12">
        <v>1.736111111111111E-3</v>
      </c>
      <c r="AH38" s="12">
        <v>1.1504629629629629E-2</v>
      </c>
      <c r="AI38" s="63"/>
      <c r="AK38" s="136"/>
      <c r="AL38" s="56">
        <v>32</v>
      </c>
      <c r="AM38" s="135" t="s">
        <v>38</v>
      </c>
      <c r="AN38" s="135"/>
      <c r="AO38" s="137">
        <v>1.3761574074074074E-2</v>
      </c>
      <c r="AP38" s="12">
        <v>2.6041666666666665E-3</v>
      </c>
      <c r="AQ38" s="47">
        <v>1.1157407407407408E-2</v>
      </c>
      <c r="AR38" s="57">
        <v>20</v>
      </c>
      <c r="AS38" s="13"/>
      <c r="AT38" s="15"/>
      <c r="AU38" s="56">
        <v>32</v>
      </c>
      <c r="AV38" s="135" t="s">
        <v>32</v>
      </c>
      <c r="AW38" s="135"/>
      <c r="AX38" s="137">
        <v>1.3414351851851851E-2</v>
      </c>
      <c r="AY38" s="12">
        <v>2.4305555555555556E-3</v>
      </c>
      <c r="AZ38" s="47">
        <v>1.0983796296296295E-2</v>
      </c>
      <c r="BA38" s="63"/>
    </row>
    <row r="39" spans="1:53" ht="15.75" thickBot="1" x14ac:dyDescent="0.3">
      <c r="S39" s="12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6"/>
      <c r="AK39" s="136"/>
      <c r="AL39" s="56">
        <v>33</v>
      </c>
      <c r="AM39" s="135" t="s">
        <v>22</v>
      </c>
      <c r="AN39" s="135"/>
      <c r="AO39" s="137">
        <v>1.3796296296296298E-2</v>
      </c>
      <c r="AP39" s="12">
        <v>5.9027777777777776E-3</v>
      </c>
      <c r="AQ39" s="47">
        <v>7.8935185185185202E-3</v>
      </c>
      <c r="AR39" s="57">
        <v>20</v>
      </c>
      <c r="AS39" s="13"/>
      <c r="AT39" s="15"/>
      <c r="AU39" s="56">
        <v>33</v>
      </c>
      <c r="AV39" s="135" t="s">
        <v>14</v>
      </c>
      <c r="AW39" s="135"/>
      <c r="AX39" s="137">
        <v>1.4097222222222221E-2</v>
      </c>
      <c r="AY39" s="12">
        <v>2.9513888888888888E-3</v>
      </c>
      <c r="AZ39" s="47">
        <v>1.1145833333333332E-2</v>
      </c>
      <c r="BA39" s="63"/>
    </row>
    <row r="40" spans="1:53" x14ac:dyDescent="0.25">
      <c r="AK40" s="136"/>
      <c r="AL40" s="56">
        <v>34</v>
      </c>
      <c r="AM40" s="135" t="s">
        <v>24</v>
      </c>
      <c r="AN40" s="135"/>
      <c r="AO40" s="137">
        <v>1.3900462962962962E-2</v>
      </c>
      <c r="AP40" s="12">
        <v>5.3819444444444453E-3</v>
      </c>
      <c r="AQ40" s="47">
        <v>8.5185185185185155E-3</v>
      </c>
      <c r="AR40" s="57">
        <v>20</v>
      </c>
      <c r="AS40" s="13"/>
      <c r="AT40" s="15"/>
      <c r="AU40" s="56">
        <v>34</v>
      </c>
      <c r="AV40" s="135" t="s">
        <v>127</v>
      </c>
      <c r="AW40" s="135"/>
      <c r="AX40" s="137">
        <v>1.4097222222222221E-2</v>
      </c>
      <c r="AY40" s="12">
        <v>2.9513888888888888E-3</v>
      </c>
      <c r="AZ40" s="47">
        <v>1.1145833333333332E-2</v>
      </c>
      <c r="BA40" s="63"/>
    </row>
    <row r="41" spans="1:53" x14ac:dyDescent="0.25">
      <c r="AK41" s="136"/>
      <c r="AL41" s="56">
        <v>35</v>
      </c>
      <c r="AM41" s="135" t="s">
        <v>212</v>
      </c>
      <c r="AN41" s="135"/>
      <c r="AO41" s="137">
        <v>1.4027777777777778E-2</v>
      </c>
      <c r="AP41" s="12">
        <v>2.4305555555555556E-3</v>
      </c>
      <c r="AQ41" s="47">
        <v>1.1597222222222222E-2</v>
      </c>
      <c r="AR41" s="57">
        <v>20</v>
      </c>
      <c r="AS41" s="13"/>
      <c r="AT41" s="15"/>
      <c r="AU41" s="56">
        <v>35</v>
      </c>
      <c r="AV41" s="135" t="s">
        <v>38</v>
      </c>
      <c r="AW41" s="135"/>
      <c r="AX41" s="137">
        <v>1.3761574074074074E-2</v>
      </c>
      <c r="AY41" s="12">
        <v>2.6041666666666665E-3</v>
      </c>
      <c r="AZ41" s="47">
        <v>1.1157407407407408E-2</v>
      </c>
      <c r="BA41" s="63"/>
    </row>
    <row r="42" spans="1:53" x14ac:dyDescent="0.25">
      <c r="AK42" s="136"/>
      <c r="AL42" s="56">
        <v>36</v>
      </c>
      <c r="AM42" s="134" t="s">
        <v>261</v>
      </c>
      <c r="AN42" s="135"/>
      <c r="AO42" s="137">
        <v>1.4027777777777778E-2</v>
      </c>
      <c r="AP42" s="12">
        <v>2.4305555555555556E-3</v>
      </c>
      <c r="AQ42" s="47">
        <v>1.1597222222222222E-2</v>
      </c>
      <c r="AR42" s="57">
        <v>20</v>
      </c>
      <c r="AS42" s="13"/>
      <c r="AT42" s="15"/>
      <c r="AU42" s="56">
        <v>36</v>
      </c>
      <c r="AV42" s="138" t="s">
        <v>92</v>
      </c>
      <c r="AW42" s="135"/>
      <c r="AX42" s="137">
        <v>1.3252314814814814E-2</v>
      </c>
      <c r="AY42" s="12">
        <v>2.0833333333333333E-3</v>
      </c>
      <c r="AZ42" s="47">
        <v>1.1168981481481481E-2</v>
      </c>
      <c r="BA42" s="63"/>
    </row>
    <row r="43" spans="1:53" x14ac:dyDescent="0.25">
      <c r="AK43" s="136"/>
      <c r="AL43" s="56">
        <v>37</v>
      </c>
      <c r="AM43" s="135" t="s">
        <v>14</v>
      </c>
      <c r="AN43" s="135"/>
      <c r="AO43" s="137">
        <v>1.4097222222222221E-2</v>
      </c>
      <c r="AP43" s="12">
        <v>2.9513888888888888E-3</v>
      </c>
      <c r="AQ43" s="47">
        <v>1.1145833333333332E-2</v>
      </c>
      <c r="AR43" s="57">
        <v>20</v>
      </c>
      <c r="AS43" s="13"/>
      <c r="AT43" s="15"/>
      <c r="AU43" s="56">
        <v>37</v>
      </c>
      <c r="AV43" s="135" t="s">
        <v>212</v>
      </c>
      <c r="AW43" s="135"/>
      <c r="AX43" s="137">
        <v>1.4027777777777778E-2</v>
      </c>
      <c r="AY43" s="12">
        <v>2.4305555555555556E-3</v>
      </c>
      <c r="AZ43" s="47">
        <v>1.1597222222222222E-2</v>
      </c>
      <c r="BA43" s="63"/>
    </row>
    <row r="44" spans="1:53" x14ac:dyDescent="0.25">
      <c r="AK44" s="136"/>
      <c r="AL44" s="56">
        <v>38</v>
      </c>
      <c r="AM44" s="135" t="s">
        <v>127</v>
      </c>
      <c r="AN44" s="135"/>
      <c r="AO44" s="137">
        <v>1.4097222222222221E-2</v>
      </c>
      <c r="AP44" s="12">
        <v>2.9513888888888888E-3</v>
      </c>
      <c r="AQ44" s="47">
        <v>1.1145833333333332E-2</v>
      </c>
      <c r="AR44" s="57">
        <v>20</v>
      </c>
      <c r="AS44" s="13"/>
      <c r="AT44" s="15"/>
      <c r="AU44" s="56">
        <v>38</v>
      </c>
      <c r="AV44" s="135" t="s">
        <v>261</v>
      </c>
      <c r="AW44" s="135"/>
      <c r="AX44" s="137">
        <v>1.4027777777777778E-2</v>
      </c>
      <c r="AY44" s="12">
        <v>2.4305555555555556E-3</v>
      </c>
      <c r="AZ44" s="47">
        <v>1.1597222222222222E-2</v>
      </c>
      <c r="BA44" s="63"/>
    </row>
    <row r="45" spans="1:53" x14ac:dyDescent="0.25">
      <c r="AK45" s="136"/>
      <c r="AL45" s="56">
        <v>39</v>
      </c>
      <c r="AM45" s="135" t="s">
        <v>43</v>
      </c>
      <c r="AN45" s="135"/>
      <c r="AO45" s="137">
        <v>1.4155092592592592E-2</v>
      </c>
      <c r="AP45" s="12">
        <v>5.208333333333333E-3</v>
      </c>
      <c r="AQ45" s="47">
        <v>8.9467592592592585E-3</v>
      </c>
      <c r="AR45" s="57">
        <v>20</v>
      </c>
      <c r="AS45" s="13"/>
      <c r="AT45" s="15"/>
      <c r="AU45" s="56">
        <v>39</v>
      </c>
      <c r="AV45" s="135" t="s">
        <v>260</v>
      </c>
      <c r="AW45" s="135"/>
      <c r="AX45" s="137">
        <v>1.3726851851851851E-2</v>
      </c>
      <c r="AY45" s="12">
        <v>1.736111111111111E-3</v>
      </c>
      <c r="AZ45" s="47">
        <v>1.1990740740740739E-2</v>
      </c>
      <c r="BA45" s="63"/>
    </row>
    <row r="46" spans="1:53" x14ac:dyDescent="0.25">
      <c r="AK46" s="136"/>
      <c r="AL46" s="56">
        <v>40</v>
      </c>
      <c r="AM46" s="135" t="s">
        <v>28</v>
      </c>
      <c r="AN46" s="135"/>
      <c r="AO46" s="137">
        <v>1.4328703703703703E-2</v>
      </c>
      <c r="AP46" s="12">
        <v>3.8194444444444443E-3</v>
      </c>
      <c r="AQ46" s="47">
        <v>1.0509259259259258E-2</v>
      </c>
      <c r="AR46" s="57">
        <v>20</v>
      </c>
      <c r="AS46" s="13"/>
      <c r="AT46" s="15"/>
      <c r="AU46" s="56">
        <v>40</v>
      </c>
      <c r="AV46" s="135" t="s">
        <v>83</v>
      </c>
      <c r="AW46" s="135"/>
      <c r="AX46" s="137">
        <v>1.4548611111111111E-2</v>
      </c>
      <c r="AY46" s="12">
        <v>2.2569444444444447E-3</v>
      </c>
      <c r="AZ46" s="47">
        <v>1.2291666666666666E-2</v>
      </c>
      <c r="BA46" s="63"/>
    </row>
    <row r="47" spans="1:53" x14ac:dyDescent="0.25">
      <c r="AK47" s="136"/>
      <c r="AL47" s="56">
        <v>41</v>
      </c>
      <c r="AM47" s="135" t="s">
        <v>83</v>
      </c>
      <c r="AN47" s="135"/>
      <c r="AO47" s="137">
        <v>1.4548611111111111E-2</v>
      </c>
      <c r="AP47" s="12">
        <v>2.2569444444444447E-3</v>
      </c>
      <c r="AQ47" s="47">
        <v>1.2291666666666666E-2</v>
      </c>
      <c r="AR47" s="57">
        <v>20</v>
      </c>
      <c r="AS47" s="13"/>
      <c r="AT47" s="15"/>
      <c r="AU47" s="56">
        <v>41</v>
      </c>
      <c r="AV47" s="135" t="s">
        <v>20</v>
      </c>
      <c r="AW47" s="135"/>
      <c r="AX47" s="137">
        <v>1.2569444444444446E-2</v>
      </c>
      <c r="AY47" s="12">
        <v>0</v>
      </c>
      <c r="AZ47" s="47">
        <v>1.2569444444444446E-2</v>
      </c>
      <c r="BA47" s="63"/>
    </row>
    <row r="48" spans="1:53" ht="15.75" thickBot="1" x14ac:dyDescent="0.3">
      <c r="AK48" s="64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6"/>
    </row>
    <row r="49" spans="37:53" x14ac:dyDescent="0.25"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</row>
  </sheetData>
  <sortState ref="L7:P37">
    <sortCondition ref="P7:P37"/>
  </sortState>
  <mergeCells count="12">
    <mergeCell ref="C4:G4"/>
    <mergeCell ref="L4:P4"/>
    <mergeCell ref="BE4:BI4"/>
    <mergeCell ref="H2:L2"/>
    <mergeCell ref="BN4:BR4"/>
    <mergeCell ref="BJ2:BM2"/>
    <mergeCell ref="AM4:AQ4"/>
    <mergeCell ref="AV4:AZ4"/>
    <mergeCell ref="U4:Y4"/>
    <mergeCell ref="AD4:AH4"/>
    <mergeCell ref="AQ2:AT2"/>
    <mergeCell ref="Y2:AB2"/>
  </mergeCells>
  <dataValidations count="1">
    <dataValidation type="list" allowBlank="1" showInputMessage="1" showErrorMessage="1" sqref="AV7:AV47 AD7:AD38 U7:U38 BE7:BE30 BN7:BN30" xr:uid="{00000000-0002-0000-0100-000000000000}">
      <formula1>$A$3:$A$215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1000000}">
          <x14:formula1>
            <xm:f>Names!$A$3:$A$215</xm:f>
          </x14:formula1>
          <xm:sqref>AM7:AM47</xm:sqref>
        </x14:dataValidation>
        <x14:dataValidation type="list" allowBlank="1" showInputMessage="1" showErrorMessage="1" xr:uid="{00000000-0002-0000-0100-000002000000}">
          <x14:formula1>
            <xm:f>Names!$A:$A</xm:f>
          </x14:formula1>
          <xm:sqref>C7:C37 L7:L37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V49"/>
  <sheetViews>
    <sheetView topLeftCell="BC1" workbookViewId="0">
      <selection activeCell="BI5" sqref="BI5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8.42578125" style="22" bestFit="1" customWidth="1"/>
    <col min="4" max="4" width="0.85546875" style="1" customWidth="1"/>
    <col min="5" max="5" width="10" style="57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425781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5" width="3.85546875" style="1" customWidth="1"/>
    <col min="16" max="16" width="6.42578125" style="52" customWidth="1"/>
    <col min="17" max="17" width="16.28515625" style="22" bestFit="1" customWidth="1"/>
    <col min="18" max="18" width="0.85546875" style="1" customWidth="1"/>
    <col min="19" max="19" width="10" style="48" bestFit="1" customWidth="1"/>
    <col min="20" max="20" width="0.85546875" style="1" customWidth="1"/>
    <col min="21" max="21" width="11.42578125" style="1" bestFit="1" customWidth="1"/>
    <col min="22" max="22" width="0.85546875" style="1" customWidth="1"/>
    <col min="23" max="23" width="10.42578125" style="1" bestFit="1" customWidth="1"/>
    <col min="24" max="24" width="0.85546875" style="1" customWidth="1"/>
    <col min="25" max="25" width="13.7109375" style="1" hidden="1" customWidth="1"/>
    <col min="26" max="26" width="13" style="1" hidden="1" customWidth="1"/>
    <col min="27" max="27" width="9.140625" style="1"/>
    <col min="28" max="28" width="6.42578125" style="1" customWidth="1"/>
    <col min="29" max="29" width="3.85546875" style="1" customWidth="1"/>
    <col min="30" max="30" width="6.42578125" style="52" customWidth="1"/>
    <col min="31" max="31" width="19.5703125" style="22" bestFit="1" customWidth="1"/>
    <col min="32" max="32" width="0.85546875" style="1" customWidth="1"/>
    <col min="33" max="33" width="10" style="56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.85546875" style="1" customWidth="1"/>
    <col min="44" max="44" width="6.42578125" style="52" customWidth="1"/>
    <col min="45" max="45" width="16.28515625" style="22" bestFit="1" customWidth="1"/>
    <col min="46" max="46" width="0.85546875" style="1" customWidth="1"/>
    <col min="47" max="47" width="10" style="57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425781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52" customWidth="1"/>
    <col min="59" max="59" width="18" style="22" bestFit="1" customWidth="1"/>
    <col min="60" max="60" width="0.85546875" style="1" customWidth="1"/>
    <col min="61" max="61" width="10" style="56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425781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71" width="3.85546875" style="1" customWidth="1"/>
    <col min="72" max="72" width="6.42578125" style="52" customWidth="1"/>
    <col min="73" max="73" width="18" style="22" bestFit="1" customWidth="1"/>
    <col min="74" max="74" width="0.85546875" style="1" customWidth="1"/>
    <col min="75" max="75" width="10" style="56" bestFit="1" customWidth="1"/>
    <col min="76" max="76" width="0.85546875" style="1" customWidth="1"/>
    <col min="77" max="77" width="11.42578125" style="1" bestFit="1" customWidth="1"/>
    <col min="78" max="78" width="0.85546875" style="1" customWidth="1"/>
    <col min="79" max="79" width="10.42578125" style="1" bestFit="1" customWidth="1"/>
    <col min="80" max="80" width="0.85546875" style="1" customWidth="1"/>
    <col min="81" max="81" width="13.7109375" style="1" hidden="1" customWidth="1"/>
    <col min="82" max="82" width="13" style="1" hidden="1" customWidth="1"/>
    <col min="83" max="83" width="9.140625" style="1"/>
    <col min="84" max="84" width="9.140625" style="1" customWidth="1"/>
    <col min="85" max="85" width="3.85546875" style="1" customWidth="1"/>
    <col min="86" max="86" width="9.140625" style="1"/>
    <col min="87" max="87" width="16.42578125" style="1" customWidth="1"/>
    <col min="88" max="88" width="0.85546875" style="1" customWidth="1"/>
    <col min="89" max="89" width="9.140625" style="1"/>
    <col min="90" max="90" width="0.85546875" style="1" customWidth="1"/>
    <col min="91" max="91" width="9.140625" style="1"/>
    <col min="92" max="92" width="0.85546875" style="1" customWidth="1"/>
    <col min="93" max="93" width="13" style="1" customWidth="1"/>
    <col min="94" max="94" width="0.85546875" style="1" customWidth="1"/>
    <col min="95" max="96" width="0" style="1" hidden="1" customWidth="1"/>
    <col min="97" max="98" width="9.140625" style="1"/>
    <col min="99" max="99" width="3.85546875" style="1" customWidth="1"/>
    <col min="100" max="100" width="9.140625" style="1"/>
    <col min="101" max="101" width="16.28515625" style="1" customWidth="1"/>
    <col min="102" max="102" width="0.85546875" style="1" customWidth="1"/>
    <col min="103" max="103" width="9.140625" style="1"/>
    <col min="104" max="104" width="0.85546875" style="1" customWidth="1"/>
    <col min="105" max="105" width="9.140625" style="1"/>
    <col min="106" max="106" width="0.85546875" style="1" customWidth="1"/>
    <col min="107" max="107" width="9.140625" style="1"/>
    <col min="108" max="108" width="0.85546875" style="1" customWidth="1"/>
    <col min="109" max="110" width="0" style="1" hidden="1" customWidth="1"/>
    <col min="111" max="112" width="9.140625" style="1"/>
    <col min="113" max="113" width="3.85546875" style="1" customWidth="1"/>
    <col min="114" max="114" width="9.140625" style="1"/>
    <col min="115" max="115" width="16.28515625" style="1" customWidth="1"/>
    <col min="116" max="116" width="0.85546875" style="1" customWidth="1"/>
    <col min="117" max="117" width="9.140625" style="1"/>
    <col min="118" max="118" width="0.85546875" style="1" customWidth="1"/>
    <col min="119" max="119" width="9.140625" style="1"/>
    <col min="120" max="120" width="0.85546875" style="1" customWidth="1"/>
    <col min="121" max="121" width="9.140625" style="1"/>
    <col min="122" max="122" width="0.85546875" style="1" customWidth="1"/>
    <col min="123" max="124" width="0" style="1" hidden="1" customWidth="1"/>
    <col min="125" max="16384" width="9.140625" style="1"/>
  </cols>
  <sheetData>
    <row r="1" spans="1:126" ht="15.75" thickBot="1" x14ac:dyDescent="0.3">
      <c r="A1" s="89"/>
      <c r="B1" s="68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  <c r="O1" s="89"/>
      <c r="P1" s="68"/>
      <c r="Q1" s="23"/>
      <c r="R1" s="5"/>
      <c r="S1" s="6"/>
      <c r="T1" s="5"/>
      <c r="U1" s="5"/>
      <c r="V1" s="5"/>
      <c r="W1" s="5"/>
      <c r="X1" s="5"/>
      <c r="Y1" s="5"/>
      <c r="Z1" s="5"/>
      <c r="AA1" s="5"/>
      <c r="AB1" s="5"/>
      <c r="AD1" s="68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  <c r="AR1" s="68"/>
      <c r="AS1" s="23"/>
      <c r="AT1" s="5"/>
      <c r="AU1" s="6"/>
      <c r="AV1" s="5"/>
      <c r="AW1" s="5"/>
      <c r="AX1" s="5"/>
      <c r="AY1" s="5"/>
      <c r="AZ1" s="5"/>
      <c r="BA1" s="5"/>
      <c r="BB1" s="5"/>
      <c r="BC1" s="5"/>
      <c r="BD1" s="5"/>
      <c r="BF1" s="68"/>
      <c r="BG1" s="23"/>
      <c r="BH1" s="5"/>
      <c r="BI1" s="6"/>
      <c r="BJ1" s="5"/>
      <c r="BK1" s="5"/>
      <c r="BL1" s="5"/>
      <c r="BM1" s="5"/>
      <c r="BN1" s="5"/>
      <c r="BO1" s="5"/>
      <c r="BP1" s="5"/>
      <c r="BQ1" s="5"/>
      <c r="BR1" s="5"/>
      <c r="BT1" s="68"/>
      <c r="BU1" s="23"/>
      <c r="BV1" s="5"/>
      <c r="BW1" s="6"/>
      <c r="BX1" s="5"/>
      <c r="BY1" s="5"/>
      <c r="BZ1" s="5"/>
      <c r="CA1" s="5"/>
      <c r="CB1" s="5"/>
      <c r="CC1" s="5"/>
      <c r="CD1" s="5"/>
      <c r="CE1" s="5"/>
      <c r="CF1" s="5"/>
    </row>
    <row r="2" spans="1:126" ht="21" x14ac:dyDescent="0.35">
      <c r="A2" s="89"/>
      <c r="B2" s="74"/>
      <c r="C2" s="153" t="s">
        <v>234</v>
      </c>
      <c r="D2" s="154"/>
      <c r="E2" s="154"/>
      <c r="F2" s="154"/>
      <c r="G2" s="154"/>
      <c r="H2" s="154"/>
      <c r="I2" s="154"/>
      <c r="J2" s="154"/>
      <c r="K2" s="154"/>
      <c r="L2" s="154"/>
      <c r="M2" s="155"/>
      <c r="N2" s="61"/>
      <c r="O2" s="89"/>
      <c r="P2" s="74"/>
      <c r="Q2" s="153" t="s">
        <v>144</v>
      </c>
      <c r="R2" s="154"/>
      <c r="S2" s="154"/>
      <c r="T2" s="154"/>
      <c r="U2" s="154"/>
      <c r="V2" s="154"/>
      <c r="W2" s="154"/>
      <c r="X2" s="154"/>
      <c r="Y2" s="154"/>
      <c r="Z2" s="154"/>
      <c r="AA2" s="155"/>
      <c r="AB2" s="61"/>
      <c r="AC2" s="4"/>
      <c r="AD2" s="74"/>
      <c r="AE2" s="153" t="s">
        <v>145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5"/>
      <c r="AP2" s="61"/>
      <c r="AR2" s="74"/>
      <c r="AS2" s="153" t="s">
        <v>236</v>
      </c>
      <c r="AT2" s="154"/>
      <c r="AU2" s="154"/>
      <c r="AV2" s="154"/>
      <c r="AW2" s="154"/>
      <c r="AX2" s="154"/>
      <c r="AY2" s="154"/>
      <c r="AZ2" s="154"/>
      <c r="BA2" s="154"/>
      <c r="BB2" s="154"/>
      <c r="BC2" s="155"/>
      <c r="BD2" s="61"/>
      <c r="BE2" s="4"/>
      <c r="BF2" s="74"/>
      <c r="BG2" s="153" t="s">
        <v>146</v>
      </c>
      <c r="BH2" s="154"/>
      <c r="BI2" s="154"/>
      <c r="BJ2" s="154"/>
      <c r="BK2" s="154"/>
      <c r="BL2" s="154"/>
      <c r="BM2" s="154"/>
      <c r="BN2" s="154"/>
      <c r="BO2" s="154"/>
      <c r="BP2" s="154"/>
      <c r="BQ2" s="155"/>
      <c r="BR2" s="61"/>
      <c r="BS2" s="4"/>
      <c r="BT2" s="74"/>
      <c r="BU2" s="153" t="s">
        <v>1</v>
      </c>
      <c r="BV2" s="154"/>
      <c r="BW2" s="154"/>
      <c r="BX2" s="154"/>
      <c r="BY2" s="154"/>
      <c r="BZ2" s="154"/>
      <c r="CA2" s="154"/>
      <c r="CB2" s="154"/>
      <c r="CC2" s="154"/>
      <c r="CD2" s="154"/>
      <c r="CE2" s="155"/>
      <c r="CF2" s="61"/>
      <c r="CG2" s="4"/>
      <c r="CH2" s="74"/>
      <c r="CI2" s="153" t="s">
        <v>147</v>
      </c>
      <c r="CJ2" s="154"/>
      <c r="CK2" s="154"/>
      <c r="CL2" s="154"/>
      <c r="CM2" s="154"/>
      <c r="CN2" s="154"/>
      <c r="CO2" s="154"/>
      <c r="CP2" s="154"/>
      <c r="CQ2" s="154"/>
      <c r="CR2" s="154"/>
      <c r="CS2" s="155"/>
      <c r="CT2" s="61"/>
      <c r="CV2" s="74"/>
      <c r="CW2" s="153" t="s">
        <v>148</v>
      </c>
      <c r="CX2" s="154"/>
      <c r="CY2" s="154"/>
      <c r="CZ2" s="154"/>
      <c r="DA2" s="154"/>
      <c r="DB2" s="154"/>
      <c r="DC2" s="154"/>
      <c r="DD2" s="154"/>
      <c r="DE2" s="154"/>
      <c r="DF2" s="154"/>
      <c r="DG2" s="155"/>
      <c r="DH2" s="61"/>
      <c r="DJ2" s="74"/>
      <c r="DK2" s="153" t="s">
        <v>149</v>
      </c>
      <c r="DL2" s="154"/>
      <c r="DM2" s="154"/>
      <c r="DN2" s="154"/>
      <c r="DO2" s="154"/>
      <c r="DP2" s="154"/>
      <c r="DQ2" s="154"/>
      <c r="DR2" s="154"/>
      <c r="DS2" s="154"/>
      <c r="DT2" s="154"/>
      <c r="DU2" s="155"/>
      <c r="DV2" s="61"/>
    </row>
    <row r="3" spans="1:126" ht="21" x14ac:dyDescent="0.35">
      <c r="A3" s="4"/>
      <c r="B3" s="75"/>
      <c r="C3" s="156">
        <v>43191</v>
      </c>
      <c r="D3" s="157"/>
      <c r="E3" s="157"/>
      <c r="F3" s="157"/>
      <c r="G3" s="157"/>
      <c r="H3" s="157"/>
      <c r="I3" s="157"/>
      <c r="J3" s="157"/>
      <c r="K3" s="157"/>
      <c r="L3" s="157"/>
      <c r="M3" s="158"/>
      <c r="N3" s="63"/>
      <c r="O3" s="4"/>
      <c r="P3" s="75"/>
      <c r="Q3" s="156">
        <v>43198</v>
      </c>
      <c r="R3" s="157"/>
      <c r="S3" s="157"/>
      <c r="T3" s="157"/>
      <c r="U3" s="157"/>
      <c r="V3" s="157"/>
      <c r="W3" s="157"/>
      <c r="X3" s="157"/>
      <c r="Y3" s="157"/>
      <c r="Z3" s="157"/>
      <c r="AA3" s="158"/>
      <c r="AB3" s="63"/>
      <c r="AC3" s="4"/>
      <c r="AD3" s="75"/>
      <c r="AE3" s="156">
        <v>43212</v>
      </c>
      <c r="AF3" s="157"/>
      <c r="AG3" s="157"/>
      <c r="AH3" s="157"/>
      <c r="AI3" s="157"/>
      <c r="AJ3" s="157"/>
      <c r="AK3" s="157"/>
      <c r="AL3" s="157"/>
      <c r="AM3" s="157"/>
      <c r="AN3" s="157"/>
      <c r="AO3" s="158"/>
      <c r="AP3" s="63"/>
      <c r="AR3" s="75"/>
      <c r="AS3" s="156">
        <v>43240</v>
      </c>
      <c r="AT3" s="157"/>
      <c r="AU3" s="157"/>
      <c r="AV3" s="157"/>
      <c r="AW3" s="157"/>
      <c r="AX3" s="157"/>
      <c r="AY3" s="157"/>
      <c r="AZ3" s="157"/>
      <c r="BA3" s="157"/>
      <c r="BB3" s="157"/>
      <c r="BC3" s="158"/>
      <c r="BD3" s="63"/>
      <c r="BE3" s="4"/>
      <c r="BF3" s="75"/>
      <c r="BG3" s="156">
        <v>43243</v>
      </c>
      <c r="BH3" s="157"/>
      <c r="BI3" s="157"/>
      <c r="BJ3" s="157"/>
      <c r="BK3" s="157"/>
      <c r="BL3" s="157"/>
      <c r="BM3" s="157"/>
      <c r="BN3" s="157"/>
      <c r="BO3" s="157"/>
      <c r="BP3" s="157"/>
      <c r="BQ3" s="158"/>
      <c r="BR3" s="63"/>
      <c r="BS3" s="4"/>
      <c r="BT3" s="75"/>
      <c r="BU3" s="156">
        <v>43264</v>
      </c>
      <c r="BV3" s="157"/>
      <c r="BW3" s="157"/>
      <c r="BX3" s="157"/>
      <c r="BY3" s="157"/>
      <c r="BZ3" s="157"/>
      <c r="CA3" s="157"/>
      <c r="CB3" s="157"/>
      <c r="CC3" s="157"/>
      <c r="CD3" s="157"/>
      <c r="CE3" s="158"/>
      <c r="CF3" s="63"/>
      <c r="CG3" s="4"/>
      <c r="CH3" s="75"/>
      <c r="CI3" s="156">
        <v>43285</v>
      </c>
      <c r="CJ3" s="157"/>
      <c r="CK3" s="157"/>
      <c r="CL3" s="157"/>
      <c r="CM3" s="157"/>
      <c r="CN3" s="157"/>
      <c r="CO3" s="157"/>
      <c r="CP3" s="157"/>
      <c r="CQ3" s="157"/>
      <c r="CR3" s="157"/>
      <c r="CS3" s="158"/>
      <c r="CT3" s="63"/>
      <c r="CV3" s="75"/>
      <c r="CW3" s="156">
        <v>43293</v>
      </c>
      <c r="CX3" s="157"/>
      <c r="CY3" s="157"/>
      <c r="CZ3" s="157"/>
      <c r="DA3" s="157"/>
      <c r="DB3" s="157"/>
      <c r="DC3" s="157"/>
      <c r="DD3" s="157"/>
      <c r="DE3" s="157"/>
      <c r="DF3" s="157"/>
      <c r="DG3" s="158"/>
      <c r="DH3" s="63"/>
      <c r="DJ3" s="75"/>
      <c r="DK3" s="156">
        <v>43335</v>
      </c>
      <c r="DL3" s="157"/>
      <c r="DM3" s="157"/>
      <c r="DN3" s="157"/>
      <c r="DO3" s="157"/>
      <c r="DP3" s="157"/>
      <c r="DQ3" s="157"/>
      <c r="DR3" s="157"/>
      <c r="DS3" s="157"/>
      <c r="DT3" s="157"/>
      <c r="DU3" s="158"/>
      <c r="DV3" s="63"/>
    </row>
    <row r="4" spans="1:126" x14ac:dyDescent="0.25">
      <c r="A4" s="4"/>
      <c r="B4" s="75"/>
      <c r="C4" s="37"/>
      <c r="D4" s="57"/>
      <c r="E4" s="150" t="s">
        <v>242</v>
      </c>
      <c r="F4" s="151"/>
      <c r="G4" s="152"/>
      <c r="H4" s="57"/>
      <c r="I4" s="57"/>
      <c r="J4" s="57"/>
      <c r="K4" s="57"/>
      <c r="L4" s="57"/>
      <c r="M4" s="57"/>
      <c r="N4" s="63"/>
      <c r="O4" s="4"/>
      <c r="P4" s="75"/>
      <c r="Q4" s="37"/>
      <c r="R4" s="56"/>
      <c r="S4" s="150" t="s">
        <v>242</v>
      </c>
      <c r="T4" s="151"/>
      <c r="U4" s="152"/>
      <c r="V4" s="56"/>
      <c r="W4" s="56"/>
      <c r="X4" s="56"/>
      <c r="Y4" s="56"/>
      <c r="Z4" s="56"/>
      <c r="AA4" s="56"/>
      <c r="AB4" s="63"/>
      <c r="AC4" s="4"/>
      <c r="AD4" s="75"/>
      <c r="AE4" s="37"/>
      <c r="AF4" s="56"/>
      <c r="AG4" s="150" t="s">
        <v>243</v>
      </c>
      <c r="AH4" s="151"/>
      <c r="AI4" s="152"/>
      <c r="AJ4" s="56"/>
      <c r="AK4" s="56"/>
      <c r="AL4" s="56"/>
      <c r="AM4" s="56"/>
      <c r="AN4" s="56"/>
      <c r="AO4" s="56"/>
      <c r="AP4" s="63"/>
      <c r="AR4" s="75"/>
      <c r="AS4" s="37"/>
      <c r="AT4" s="57"/>
      <c r="AU4" s="150" t="s">
        <v>244</v>
      </c>
      <c r="AV4" s="151"/>
      <c r="AW4" s="152"/>
      <c r="AX4" s="57"/>
      <c r="AY4" s="57"/>
      <c r="AZ4" s="57"/>
      <c r="BA4" s="57"/>
      <c r="BB4" s="57"/>
      <c r="BC4" s="57"/>
      <c r="BD4" s="63"/>
      <c r="BE4" s="4"/>
      <c r="BF4" s="75"/>
      <c r="BG4" s="37"/>
      <c r="BH4" s="56"/>
      <c r="BI4" s="150" t="s">
        <v>242</v>
      </c>
      <c r="BJ4" s="151"/>
      <c r="BK4" s="152"/>
      <c r="BL4" s="56"/>
      <c r="BM4" s="56"/>
      <c r="BN4" s="56"/>
      <c r="BO4" s="56"/>
      <c r="BP4" s="56"/>
      <c r="BQ4" s="56"/>
      <c r="BR4" s="63"/>
      <c r="BS4" s="4"/>
      <c r="BT4" s="75"/>
      <c r="BU4" s="37"/>
      <c r="BV4" s="56"/>
      <c r="BW4" s="150" t="s">
        <v>244</v>
      </c>
      <c r="BX4" s="151"/>
      <c r="BY4" s="152"/>
      <c r="BZ4" s="56"/>
      <c r="CA4" s="56"/>
      <c r="CB4" s="56"/>
      <c r="CC4" s="56"/>
      <c r="CD4" s="56"/>
      <c r="CE4" s="56"/>
      <c r="CF4" s="63"/>
      <c r="CG4" s="4"/>
      <c r="CH4" s="75"/>
      <c r="CI4" s="37"/>
      <c r="CJ4" s="57"/>
      <c r="CK4" s="150" t="s">
        <v>242</v>
      </c>
      <c r="CL4" s="151"/>
      <c r="CM4" s="152"/>
      <c r="CN4" s="56"/>
      <c r="CO4" s="56"/>
      <c r="CP4" s="56"/>
      <c r="CQ4" s="56"/>
      <c r="CR4" s="56"/>
      <c r="CS4" s="56"/>
      <c r="CT4" s="63"/>
      <c r="CV4" s="75"/>
      <c r="CW4" s="37"/>
      <c r="CX4" s="56"/>
      <c r="CY4" s="150" t="s">
        <v>243</v>
      </c>
      <c r="CZ4" s="151"/>
      <c r="DA4" s="152"/>
      <c r="DB4" s="56"/>
      <c r="DC4" s="56"/>
      <c r="DD4" s="56"/>
      <c r="DE4" s="56"/>
      <c r="DF4" s="56"/>
      <c r="DG4" s="56"/>
      <c r="DH4" s="63"/>
      <c r="DJ4" s="75"/>
      <c r="DK4" s="37"/>
      <c r="DL4" s="56"/>
      <c r="DM4" s="150" t="s">
        <v>243</v>
      </c>
      <c r="DN4" s="151"/>
      <c r="DO4" s="152"/>
      <c r="DP4" s="56"/>
      <c r="DQ4" s="56"/>
      <c r="DR4" s="56"/>
      <c r="DS4" s="56"/>
      <c r="DT4" s="56"/>
      <c r="DU4" s="56"/>
      <c r="DV4" s="63"/>
    </row>
    <row r="5" spans="1:126" x14ac:dyDescent="0.25">
      <c r="A5" s="4"/>
      <c r="B5" s="75"/>
      <c r="N5" s="63"/>
      <c r="O5" s="4"/>
      <c r="P5" s="75"/>
      <c r="S5" s="56"/>
      <c r="AB5" s="63"/>
      <c r="AC5" s="4"/>
      <c r="AD5" s="75"/>
      <c r="AP5" s="63"/>
      <c r="AR5" s="75"/>
      <c r="AU5" s="141" t="s">
        <v>291</v>
      </c>
      <c r="BD5" s="63"/>
      <c r="BE5" s="4"/>
      <c r="BF5" s="75"/>
      <c r="BI5" s="141" t="s">
        <v>297</v>
      </c>
      <c r="BR5" s="63"/>
      <c r="BS5" s="4"/>
      <c r="BT5" s="75"/>
      <c r="CF5" s="63"/>
      <c r="CG5" s="4"/>
      <c r="CH5" s="75"/>
      <c r="CI5" s="22"/>
      <c r="CK5" s="56"/>
      <c r="CT5" s="63"/>
      <c r="CV5" s="75"/>
      <c r="CW5" s="22"/>
      <c r="CY5" s="56"/>
      <c r="DH5" s="63"/>
      <c r="DJ5" s="75"/>
      <c r="DK5" s="22"/>
      <c r="DM5" s="56"/>
      <c r="DV5" s="63"/>
    </row>
    <row r="6" spans="1:126" x14ac:dyDescent="0.25">
      <c r="A6" s="4"/>
      <c r="B6" s="75"/>
      <c r="E6" s="57" t="s">
        <v>15</v>
      </c>
      <c r="G6" s="1" t="s">
        <v>6</v>
      </c>
      <c r="I6" s="1" t="s">
        <v>16</v>
      </c>
      <c r="K6" s="1" t="s">
        <v>17</v>
      </c>
      <c r="L6" s="1" t="s">
        <v>18</v>
      </c>
      <c r="M6" s="57" t="s">
        <v>7</v>
      </c>
      <c r="N6" s="63"/>
      <c r="O6" s="4"/>
      <c r="P6" s="75"/>
      <c r="S6" s="56" t="s">
        <v>15</v>
      </c>
      <c r="U6" s="1" t="s">
        <v>6</v>
      </c>
      <c r="W6" s="1" t="s">
        <v>16</v>
      </c>
      <c r="Y6" s="1" t="s">
        <v>17</v>
      </c>
      <c r="Z6" s="1" t="s">
        <v>18</v>
      </c>
      <c r="AA6" s="56" t="s">
        <v>7</v>
      </c>
      <c r="AB6" s="63"/>
      <c r="AC6" s="4"/>
      <c r="AD6" s="75"/>
      <c r="AG6" s="56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6" t="s">
        <v>7</v>
      </c>
      <c r="AP6" s="63"/>
      <c r="AR6" s="75"/>
      <c r="AU6" s="57" t="s">
        <v>15</v>
      </c>
      <c r="AW6" s="1" t="s">
        <v>6</v>
      </c>
      <c r="AY6" s="1" t="s">
        <v>16</v>
      </c>
      <c r="BA6" s="1" t="s">
        <v>17</v>
      </c>
      <c r="BB6" s="1" t="s">
        <v>18</v>
      </c>
      <c r="BC6" s="57" t="s">
        <v>7</v>
      </c>
      <c r="BD6" s="63"/>
      <c r="BE6" s="4"/>
      <c r="BF6" s="75"/>
      <c r="BI6" s="56" t="s">
        <v>15</v>
      </c>
      <c r="BK6" s="1" t="s">
        <v>6</v>
      </c>
      <c r="BM6" s="1" t="s">
        <v>16</v>
      </c>
      <c r="BO6" s="1" t="s">
        <v>17</v>
      </c>
      <c r="BP6" s="1" t="s">
        <v>18</v>
      </c>
      <c r="BQ6" s="56" t="s">
        <v>7</v>
      </c>
      <c r="BR6" s="63"/>
      <c r="BS6" s="4"/>
      <c r="BT6" s="75"/>
      <c r="BW6" s="56" t="s">
        <v>15</v>
      </c>
      <c r="BY6" s="1" t="s">
        <v>6</v>
      </c>
      <c r="CA6" s="1" t="s">
        <v>16</v>
      </c>
      <c r="CC6" s="1" t="s">
        <v>17</v>
      </c>
      <c r="CD6" s="1" t="s">
        <v>18</v>
      </c>
      <c r="CE6" s="56" t="s">
        <v>7</v>
      </c>
      <c r="CF6" s="63"/>
      <c r="CG6" s="4"/>
      <c r="CH6" s="75"/>
      <c r="CI6" s="22"/>
      <c r="CK6" s="56" t="s">
        <v>15</v>
      </c>
      <c r="CM6" s="1" t="s">
        <v>6</v>
      </c>
      <c r="CO6" s="1" t="s">
        <v>16</v>
      </c>
      <c r="CQ6" s="1" t="s">
        <v>17</v>
      </c>
      <c r="CR6" s="1" t="s">
        <v>18</v>
      </c>
      <c r="CS6" s="56" t="s">
        <v>7</v>
      </c>
      <c r="CT6" s="63"/>
      <c r="CV6" s="75"/>
      <c r="CW6" s="22"/>
      <c r="CY6" s="56" t="s">
        <v>15</v>
      </c>
      <c r="DA6" s="1" t="s">
        <v>6</v>
      </c>
      <c r="DC6" s="1" t="s">
        <v>16</v>
      </c>
      <c r="DE6" s="1" t="s">
        <v>17</v>
      </c>
      <c r="DF6" s="1" t="s">
        <v>18</v>
      </c>
      <c r="DG6" s="56" t="s">
        <v>7</v>
      </c>
      <c r="DH6" s="63"/>
      <c r="DJ6" s="75"/>
      <c r="DK6" s="22"/>
      <c r="DM6" s="56" t="s">
        <v>15</v>
      </c>
      <c r="DO6" s="1" t="s">
        <v>6</v>
      </c>
      <c r="DQ6" s="1" t="s">
        <v>16</v>
      </c>
      <c r="DS6" s="1" t="s">
        <v>17</v>
      </c>
      <c r="DT6" s="1" t="s">
        <v>18</v>
      </c>
      <c r="DU6" s="56" t="s">
        <v>7</v>
      </c>
      <c r="DV6" s="63"/>
    </row>
    <row r="7" spans="1:126" x14ac:dyDescent="0.25">
      <c r="A7" s="90"/>
      <c r="B7" s="139"/>
      <c r="C7" s="38" t="s">
        <v>33</v>
      </c>
      <c r="D7" s="39"/>
      <c r="E7" s="40">
        <v>2.6763049733780638E-2</v>
      </c>
      <c r="F7" s="39"/>
      <c r="G7" s="40">
        <v>2.5474537037037035E-2</v>
      </c>
      <c r="H7" s="41"/>
      <c r="I7" s="50">
        <f t="shared" ref="I7:I40" si="0">IF(G7="","",IF(G7&lt;E7,E7-G7,""))</f>
        <v>1.2885126967436024E-3</v>
      </c>
      <c r="J7" s="42"/>
      <c r="K7" s="53">
        <f>(E7/G7*100.05)-100</f>
        <v>5.110570683650451</v>
      </c>
      <c r="L7" s="43">
        <f t="shared" ref="L7:L37" si="1">K7*10</f>
        <v>51.10570683650451</v>
      </c>
      <c r="M7" s="43">
        <f>IF(G7="","",ROUND(IF(L7&gt;=50,50,IF(L7&lt;=10,10,L7)),0))</f>
        <v>50</v>
      </c>
      <c r="N7" s="98"/>
      <c r="O7" s="90"/>
      <c r="P7" s="76">
        <f>COUNTIF(Table!E:E,Q7)</f>
        <v>1</v>
      </c>
      <c r="Q7" s="38" t="s">
        <v>22</v>
      </c>
      <c r="R7" s="39"/>
      <c r="S7" s="40">
        <v>2.5607556070689434E-2</v>
      </c>
      <c r="T7" s="39"/>
      <c r="U7" s="40">
        <v>2.5787037037037039E-2</v>
      </c>
      <c r="V7" s="41"/>
      <c r="W7" s="50" t="str">
        <f t="shared" ref="W7:W13" si="2">IF(U7="","",IF(U7&lt;S7,S7-U7,""))</f>
        <v/>
      </c>
      <c r="X7" s="42"/>
      <c r="Y7" s="53">
        <f>(S7/U7*100.05)-100</f>
        <v>-0.6463603711929693</v>
      </c>
      <c r="Z7" s="43">
        <f t="shared" ref="Z7:Z13" si="3">Y7*10</f>
        <v>-6.463603711929693</v>
      </c>
      <c r="AA7" s="43">
        <f>IF(U7="","",ROUND(IF(Z7&gt;=50,50,IF(Z7&lt;=10,10,Z7)),0))</f>
        <v>10</v>
      </c>
      <c r="AB7" s="98"/>
      <c r="AC7" s="4"/>
      <c r="AD7" s="76">
        <f>COUNTIF(Table!E:E,AE7)</f>
        <v>1</v>
      </c>
      <c r="AE7" s="38" t="s">
        <v>22</v>
      </c>
      <c r="AF7" s="39"/>
      <c r="AG7" s="40">
        <v>1.2133124122336157E-2</v>
      </c>
      <c r="AH7" s="39"/>
      <c r="AI7" s="40">
        <v>1.1840277777777778E-2</v>
      </c>
      <c r="AJ7" s="41"/>
      <c r="AK7" s="50">
        <f>IF(AI7="","",IF(AI7&lt;AG7,AG7-AI7,""))</f>
        <v>2.9284634455837948E-4</v>
      </c>
      <c r="AL7" s="42"/>
      <c r="AM7" s="53">
        <f>(AG7/AI7*100.05)-100</f>
        <v>2.5245430236489597</v>
      </c>
      <c r="AN7" s="43">
        <f t="shared" ref="AN7:AN27" si="4">AM7*10</f>
        <v>25.245430236489597</v>
      </c>
      <c r="AO7" s="43">
        <f>IF(AI7="","",ROUND(IF(AN7&gt;=50,50,IF(AN7&lt;=5,5,AN7)),0))</f>
        <v>25</v>
      </c>
      <c r="AP7" s="98"/>
      <c r="AR7" s="76">
        <f>COUNTIF(Table!E:E,AS7)</f>
        <v>1</v>
      </c>
      <c r="AS7" s="38" t="s">
        <v>277</v>
      </c>
      <c r="AT7" s="39"/>
      <c r="AU7" s="40">
        <v>3.6652897923621731E-2</v>
      </c>
      <c r="AV7" s="39"/>
      <c r="AW7" s="40">
        <v>3.5995370370370372E-2</v>
      </c>
      <c r="AX7" s="41"/>
      <c r="AY7" s="50">
        <f>IF(AW7="","",IF(AW7&lt;AU7,AU7-AW7,""))</f>
        <v>6.5752755325135942E-4</v>
      </c>
      <c r="AZ7" s="42"/>
      <c r="BA7" s="53">
        <f>(AU7/AW7*100.05)-100</f>
        <v>1.8776136910359469</v>
      </c>
      <c r="BB7" s="43">
        <f t="shared" ref="BB7" si="5">BA7*10</f>
        <v>18.776136910359469</v>
      </c>
      <c r="BC7" s="43">
        <f>IF(AW7="","",ROUND(IF(BB7&gt;=50,50,IF(BB7&lt;=11,11,BB7)),0))</f>
        <v>19</v>
      </c>
      <c r="BD7" s="77"/>
      <c r="BE7" s="4"/>
      <c r="BF7" s="76">
        <f>COUNTIF(Table!E:E,BG7)</f>
        <v>1</v>
      </c>
      <c r="BG7" s="38" t="s">
        <v>29</v>
      </c>
      <c r="BH7" s="39"/>
      <c r="BI7" s="40">
        <v>2.8750818896556677E-2</v>
      </c>
      <c r="BJ7" s="39"/>
      <c r="BK7" s="40">
        <v>2.4849537037037035E-2</v>
      </c>
      <c r="BL7" s="41"/>
      <c r="BM7" s="50">
        <f>IF(BK7="","",IF(BK7&lt;BI7,BI7-BK7,""))</f>
        <v>3.9012818595196425E-3</v>
      </c>
      <c r="BN7" s="42"/>
      <c r="BO7" s="53">
        <f>(BI7/BK7*100.05)-100</f>
        <v>15.757465674840631</v>
      </c>
      <c r="BP7" s="43">
        <f t="shared" ref="BP7:BP18" si="6">BO7*10</f>
        <v>157.57465674840631</v>
      </c>
      <c r="BQ7" s="43">
        <f>IF(BK7="","",ROUND(IF(BP7&gt;=50,50,IF(BP7&lt;=10,10,BP7)),0))</f>
        <v>50</v>
      </c>
      <c r="BR7" s="77"/>
      <c r="BS7" s="4"/>
      <c r="BT7" s="76">
        <f>COUNTIF(Table!E:E,BU7)</f>
        <v>1</v>
      </c>
      <c r="BU7" s="38" t="s">
        <v>86</v>
      </c>
      <c r="BV7" s="39"/>
      <c r="BW7" s="40">
        <v>2.9009041698721073E-2</v>
      </c>
      <c r="BX7" s="39"/>
      <c r="BY7" s="40">
        <v>2.7939814814814817E-2</v>
      </c>
      <c r="BZ7" s="41"/>
      <c r="CA7" s="50">
        <f>IF(BY7="","",IF(BY7&lt;BW7,BW7-BY7,""))</f>
        <v>1.0692268839062567E-3</v>
      </c>
      <c r="CB7" s="42"/>
      <c r="CC7" s="53">
        <f>(BW7/BY7*100.05)-100</f>
        <v>3.8788066847922664</v>
      </c>
      <c r="CD7" s="43">
        <f t="shared" ref="CD7:CD11" si="7">CC7*10</f>
        <v>38.788066847922664</v>
      </c>
      <c r="CE7" s="43">
        <f>IF(BY7="","",ROUND(IF(CD7&gt;=50,50,IF(CD7&lt;=11,11,CD7)),0))</f>
        <v>39</v>
      </c>
      <c r="CF7" s="98"/>
      <c r="CG7" s="4"/>
      <c r="CH7" s="76">
        <f>COUNTIF(Table!E:E,CI7)</f>
        <v>0</v>
      </c>
      <c r="CI7" s="38"/>
      <c r="CJ7" s="39"/>
      <c r="CK7" s="40"/>
      <c r="CL7" s="39"/>
      <c r="CM7" s="40"/>
      <c r="CN7" s="41"/>
      <c r="CO7" s="50" t="str">
        <f>IF(CM7="","",IF(CM7&lt;CK7,CK7-CM7,""))</f>
        <v/>
      </c>
      <c r="CP7" s="42"/>
      <c r="CQ7" s="53" t="e">
        <f>(CK7/CM7*100.05)-100</f>
        <v>#DIV/0!</v>
      </c>
      <c r="CR7" s="43" t="e">
        <f t="shared" ref="CR7:CR10" si="8">CQ7*10</f>
        <v>#DIV/0!</v>
      </c>
      <c r="CS7" s="43" t="str">
        <f>IF(CM7="","",ROUND(IF(CR7&gt;=50,50,IF(CR7&lt;=10,10,CR7)),0))</f>
        <v/>
      </c>
      <c r="CT7" s="77"/>
      <c r="CV7" s="76">
        <f>COUNTIF(Table!E:E,CW7)</f>
        <v>0</v>
      </c>
      <c r="CW7" s="38"/>
      <c r="CX7" s="39"/>
      <c r="CY7" s="40"/>
      <c r="CZ7" s="39"/>
      <c r="DA7" s="40"/>
      <c r="DB7" s="41"/>
      <c r="DC7" s="50" t="str">
        <f t="shared" ref="DC7:DC14" si="9">IF(DA7="","",IF(DA7&lt;CY7,CY7-DA7,""))</f>
        <v/>
      </c>
      <c r="DD7" s="42"/>
      <c r="DE7" s="53" t="e">
        <f>(CY7/DA7*100.05)-100</f>
        <v>#DIV/0!</v>
      </c>
      <c r="DF7" s="43" t="e">
        <f t="shared" ref="DF7:DF12" si="10">DE7*10</f>
        <v>#DIV/0!</v>
      </c>
      <c r="DG7" s="43" t="str">
        <f>IF(DA7="","",ROUND(IF(DF7&gt;=50,50,IF(DF7&lt;=5,5,DF7)),0))</f>
        <v/>
      </c>
      <c r="DH7" s="77"/>
      <c r="DJ7" s="76">
        <f>COUNTIF(Table!E:E,DK7)</f>
        <v>0</v>
      </c>
      <c r="DK7" s="38"/>
      <c r="DL7" s="39"/>
      <c r="DM7" s="40"/>
      <c r="DN7" s="39"/>
      <c r="DO7" s="40"/>
      <c r="DP7" s="41"/>
      <c r="DQ7" s="50" t="str">
        <f t="shared" ref="DQ7:DQ12" si="11">IF(DO7="","",IF(DO7&lt;DM7,DM7-DO7,""))</f>
        <v/>
      </c>
      <c r="DR7" s="42"/>
      <c r="DS7" s="53" t="e">
        <f>(DM7/DO7*100.05)-100</f>
        <v>#DIV/0!</v>
      </c>
      <c r="DT7" s="43" t="e">
        <f t="shared" ref="DT7:DT10" si="12">DS7*10</f>
        <v>#DIV/0!</v>
      </c>
      <c r="DU7" s="43" t="str">
        <f>IF(DO7="","",ROUND(IF(DT7&gt;=50,50,IF(DT7&lt;=5,5,DT7)),0))</f>
        <v/>
      </c>
      <c r="DV7" s="77"/>
    </row>
    <row r="8" spans="1:126" x14ac:dyDescent="0.25">
      <c r="A8" s="90"/>
      <c r="B8" s="139"/>
      <c r="C8" s="38" t="s">
        <v>13</v>
      </c>
      <c r="D8" s="39"/>
      <c r="E8" s="40">
        <v>2.9127882331981353E-2</v>
      </c>
      <c r="F8" s="39"/>
      <c r="G8" s="40">
        <v>2.7314814814814816E-2</v>
      </c>
      <c r="H8" s="41"/>
      <c r="I8" s="50">
        <f t="shared" si="0"/>
        <v>1.8130675171665368E-3</v>
      </c>
      <c r="J8" s="42"/>
      <c r="K8" s="53">
        <f t="shared" ref="K8:K37" si="13">(E8/G8*100.05)-100</f>
        <v>6.6909897457597509</v>
      </c>
      <c r="L8" s="43">
        <f t="shared" si="1"/>
        <v>66.909897457597509</v>
      </c>
      <c r="M8" s="43">
        <f t="shared" ref="M8:M37" si="14">IF(G8="","",ROUND(IF(L8&gt;=50,50,IF(L8&lt;=10,10,L8)),0))</f>
        <v>50</v>
      </c>
      <c r="N8" s="98"/>
      <c r="O8" s="90"/>
      <c r="P8" s="76">
        <f>COUNTIF(Table!E:E,Q8)</f>
        <v>1</v>
      </c>
      <c r="Q8" s="38" t="s">
        <v>23</v>
      </c>
      <c r="R8" s="39"/>
      <c r="S8" s="40">
        <v>2.8701123120841186E-2</v>
      </c>
      <c r="T8" s="39"/>
      <c r="U8" s="40">
        <v>2.7511574074074074E-2</v>
      </c>
      <c r="V8" s="41"/>
      <c r="W8" s="50">
        <f t="shared" si="2"/>
        <v>1.1895490467671126E-3</v>
      </c>
      <c r="X8" s="42"/>
      <c r="Y8" s="53">
        <f>(S8/U8*100.05)-100</f>
        <v>4.3759750172275318</v>
      </c>
      <c r="Z8" s="43">
        <f t="shared" si="3"/>
        <v>43.759750172275318</v>
      </c>
      <c r="AA8" s="43">
        <f t="shared" ref="AA8:AA13" si="15">IF(U8="","",ROUND(IF(Z8&gt;=50,50,IF(Z8&lt;=10,10,Z8)),0))</f>
        <v>44</v>
      </c>
      <c r="AB8" s="98"/>
      <c r="AC8" s="4"/>
      <c r="AD8" s="76">
        <f>COUNTIF(Table!E:E,AE8)</f>
        <v>1</v>
      </c>
      <c r="AE8" s="38" t="s">
        <v>33</v>
      </c>
      <c r="AF8" s="39"/>
      <c r="AG8" s="40">
        <v>1.2523032407407406E-2</v>
      </c>
      <c r="AH8" s="39"/>
      <c r="AI8" s="40">
        <v>1.2013888888888888E-2</v>
      </c>
      <c r="AJ8" s="41"/>
      <c r="AK8" s="50">
        <f t="shared" ref="AK8:AK27" si="16">IF(AI8="","",IF(AI8&lt;AG8,AG8-AI8,""))</f>
        <v>5.0914351851851815E-4</v>
      </c>
      <c r="AL8" s="42"/>
      <c r="AM8" s="53">
        <f>(AG8/AI8*100.05)-100</f>
        <v>4.2900765895953725</v>
      </c>
      <c r="AN8" s="43">
        <f t="shared" si="4"/>
        <v>42.900765895953725</v>
      </c>
      <c r="AO8" s="43">
        <f t="shared" ref="AO8:AO27" si="17">IF(AI8="","",ROUND(IF(AN8&gt;=50,50,IF(AN8&lt;=5,5,AN8)),0))</f>
        <v>43</v>
      </c>
      <c r="AP8" s="98"/>
      <c r="AR8" s="76">
        <f>COUNTIF(Table!E:E,AS8)</f>
        <v>1</v>
      </c>
      <c r="AS8" s="117" t="s">
        <v>160</v>
      </c>
      <c r="AT8" s="118"/>
      <c r="AU8" s="119">
        <v>3.8516587768496841E-2</v>
      </c>
      <c r="AV8" s="118"/>
      <c r="AW8" s="119">
        <v>3.7384259259259263E-2</v>
      </c>
      <c r="AX8" s="120"/>
      <c r="AY8" s="121">
        <f t="shared" ref="AY8" si="18">IF(AW8="","",IF(AW8&lt;AU8,AU8-AW8,""))</f>
        <v>1.1323285092375776E-3</v>
      </c>
      <c r="AZ8" s="122"/>
      <c r="BA8" s="123">
        <f>(AU8/AW8*100.05)-100</f>
        <v>3.0804055662453749</v>
      </c>
      <c r="BB8" s="124">
        <f t="shared" ref="BB8" si="19">BA8*10</f>
        <v>30.804055662453749</v>
      </c>
      <c r="BC8" s="43">
        <f>IF(AW8="","",ROUND(IF(BB8&gt;=50,50,IF(BB8&lt;=11,11,BB8)),0))</f>
        <v>31</v>
      </c>
      <c r="BD8" s="77"/>
      <c r="BE8" s="4"/>
      <c r="BF8" s="76">
        <f>COUNTIF(Table!E:E,BG8)</f>
        <v>1</v>
      </c>
      <c r="BG8" s="38" t="s">
        <v>65</v>
      </c>
      <c r="BH8" s="39"/>
      <c r="BI8" s="40">
        <v>2.7219677927199575E-2</v>
      </c>
      <c r="BJ8" s="39"/>
      <c r="BK8" s="40">
        <v>2.4965277777777781E-2</v>
      </c>
      <c r="BL8" s="41"/>
      <c r="BM8" s="50">
        <f t="shared" ref="BM8:BM18" si="20">IF(BK8="","",IF(BK8&lt;BI8,BI8-BK8,""))</f>
        <v>2.2544001494217945E-3</v>
      </c>
      <c r="BN8" s="42"/>
      <c r="BO8" s="53">
        <f>(BI8/BK8*100.05)-100</f>
        <v>9.084657533449132</v>
      </c>
      <c r="BP8" s="43">
        <f t="shared" si="6"/>
        <v>90.84657533449132</v>
      </c>
      <c r="BQ8" s="43">
        <f t="shared" ref="BQ8:BQ19" si="21">IF(BK8="","",ROUND(IF(BP8&gt;=50,50,IF(BP8&lt;=10,10,BP8)),0))</f>
        <v>50</v>
      </c>
      <c r="BR8" s="77"/>
      <c r="BS8" s="4"/>
      <c r="BT8" s="76">
        <f>COUNTIF(Table!E:E,BU8)</f>
        <v>1</v>
      </c>
      <c r="BU8" s="38" t="s">
        <v>84</v>
      </c>
      <c r="BV8" s="39"/>
      <c r="BW8" s="40">
        <v>3.0346475507765831E-2</v>
      </c>
      <c r="BX8" s="39"/>
      <c r="BY8" s="40">
        <v>2.8773148148148145E-2</v>
      </c>
      <c r="BZ8" s="41"/>
      <c r="CA8" s="50">
        <f t="shared" ref="CA8:CA11" si="22">IF(BY8="","",IF(BY8&lt;BW8,BW8-BY8,""))</f>
        <v>1.5733273596176857E-3</v>
      </c>
      <c r="CB8" s="42"/>
      <c r="CC8" s="53">
        <f>(BW8/BY8*100.05)-100</f>
        <v>5.5207744011626545</v>
      </c>
      <c r="CD8" s="43">
        <f t="shared" si="7"/>
        <v>55.207744011626545</v>
      </c>
      <c r="CE8" s="43">
        <f t="shared" ref="CE8:CE11" si="23">IF(BY8="","",ROUND(IF(CD8&gt;=50,50,IF(CD8&lt;=11,11,CD8)),0))</f>
        <v>50</v>
      </c>
      <c r="CF8" s="98"/>
      <c r="CG8" s="4"/>
      <c r="CH8" s="76">
        <f>COUNTIF(Table!E:E,CI8)</f>
        <v>0</v>
      </c>
      <c r="CI8" s="38"/>
      <c r="CJ8" s="39"/>
      <c r="CK8" s="40"/>
      <c r="CL8" s="39"/>
      <c r="CM8" s="40"/>
      <c r="CN8" s="41"/>
      <c r="CO8" s="50" t="str">
        <f t="shared" ref="CO8:CO12" si="24">IF(CM8="","",IF(CM8&lt;CK8,CK8-CM8,""))</f>
        <v/>
      </c>
      <c r="CP8" s="42"/>
      <c r="CQ8" s="53" t="e">
        <f>(CK8/CM8*100.05)-100</f>
        <v>#DIV/0!</v>
      </c>
      <c r="CR8" s="43" t="e">
        <f t="shared" si="8"/>
        <v>#DIV/0!</v>
      </c>
      <c r="CS8" s="43" t="str">
        <f t="shared" ref="CS8:CS10" si="25">IF(CM8="","",ROUND(IF(CR8&gt;=50,50,IF(CR8&lt;=10,10,CR8)),0))</f>
        <v/>
      </c>
      <c r="CT8" s="77"/>
      <c r="CV8" s="76">
        <f>COUNTIF(Table!E:E,CW8)</f>
        <v>0</v>
      </c>
      <c r="CW8" s="38"/>
      <c r="CX8" s="39"/>
      <c r="CY8" s="40"/>
      <c r="CZ8" s="39"/>
      <c r="DA8" s="40"/>
      <c r="DB8" s="41"/>
      <c r="DC8" s="50" t="str">
        <f t="shared" si="9"/>
        <v/>
      </c>
      <c r="DD8" s="42"/>
      <c r="DE8" s="53" t="e">
        <f>(CY8/DA8*100.05)-100</f>
        <v>#DIV/0!</v>
      </c>
      <c r="DF8" s="43" t="e">
        <f t="shared" si="10"/>
        <v>#DIV/0!</v>
      </c>
      <c r="DG8" s="43" t="str">
        <f t="shared" ref="DG8:DG12" si="26">IF(DA8="","",ROUND(IF(DF8&gt;=50,50,IF(DF8&lt;=5,5,DF8)),0))</f>
        <v/>
      </c>
      <c r="DH8" s="77"/>
      <c r="DJ8" s="76">
        <f>COUNTIF(Table!E:E,DK8)</f>
        <v>0</v>
      </c>
      <c r="DK8" s="38"/>
      <c r="DL8" s="39"/>
      <c r="DM8" s="40"/>
      <c r="DN8" s="39"/>
      <c r="DO8" s="40"/>
      <c r="DP8" s="41"/>
      <c r="DQ8" s="50" t="str">
        <f t="shared" si="11"/>
        <v/>
      </c>
      <c r="DR8" s="42"/>
      <c r="DS8" s="53" t="e">
        <f>(DM8/DO8*100.05)-100</f>
        <v>#DIV/0!</v>
      </c>
      <c r="DT8" s="43" t="e">
        <f t="shared" si="12"/>
        <v>#DIV/0!</v>
      </c>
      <c r="DU8" s="43" t="str">
        <f t="shared" ref="DU8:DU9" si="27">IF(DO8="","",ROUND(IF(DT8&gt;=50,50,IF(DT8&lt;=5,5,DT8)),0))</f>
        <v/>
      </c>
      <c r="DV8" s="77"/>
    </row>
    <row r="9" spans="1:126" x14ac:dyDescent="0.25">
      <c r="A9" s="90"/>
      <c r="B9" s="139"/>
      <c r="C9" s="38" t="s">
        <v>23</v>
      </c>
      <c r="D9" s="39"/>
      <c r="E9" s="40">
        <v>2.8842507963801001E-2</v>
      </c>
      <c r="F9" s="39"/>
      <c r="G9" s="40">
        <v>2.7766203703703706E-2</v>
      </c>
      <c r="H9" s="41"/>
      <c r="I9" s="50">
        <f t="shared" si="0"/>
        <v>1.0763042600972945E-3</v>
      </c>
      <c r="J9" s="42"/>
      <c r="K9" s="53">
        <f t="shared" si="13"/>
        <v>3.9282486209438332</v>
      </c>
      <c r="L9" s="43">
        <f t="shared" si="1"/>
        <v>39.282486209438332</v>
      </c>
      <c r="M9" s="43">
        <f t="shared" si="14"/>
        <v>39</v>
      </c>
      <c r="N9" s="98"/>
      <c r="O9" s="90"/>
      <c r="P9" s="76">
        <f>COUNTIF(Table!E:E,Q9)</f>
        <v>1</v>
      </c>
      <c r="Q9" s="38" t="s">
        <v>79</v>
      </c>
      <c r="R9" s="39"/>
      <c r="S9" s="40">
        <v>2.9604833115870224E-2</v>
      </c>
      <c r="T9" s="39"/>
      <c r="U9" s="40">
        <v>2.900462962962963E-2</v>
      </c>
      <c r="V9" s="41"/>
      <c r="W9" s="50">
        <f t="shared" si="2"/>
        <v>6.0020348624059347E-4</v>
      </c>
      <c r="X9" s="42"/>
      <c r="Y9" s="53">
        <f t="shared" ref="Y9:Y13" si="28">(S9/U9*100.05)-100</f>
        <v>2.1203715084514272</v>
      </c>
      <c r="Z9" s="43">
        <f t="shared" si="3"/>
        <v>21.203715084514272</v>
      </c>
      <c r="AA9" s="43">
        <f t="shared" si="15"/>
        <v>21</v>
      </c>
      <c r="AB9" s="98"/>
      <c r="AC9" s="4"/>
      <c r="AD9" s="76">
        <f>COUNTIF(Table!E:E,AE9)</f>
        <v>1</v>
      </c>
      <c r="AE9" s="38" t="s">
        <v>131</v>
      </c>
      <c r="AF9" s="39"/>
      <c r="AG9" s="40">
        <v>1.3110416666666697E-2</v>
      </c>
      <c r="AH9" s="39"/>
      <c r="AI9" s="40">
        <v>1.2997685185185183E-2</v>
      </c>
      <c r="AJ9" s="41"/>
      <c r="AK9" s="50">
        <f t="shared" si="16"/>
        <v>1.1273148148151398E-4</v>
      </c>
      <c r="AL9" s="42"/>
      <c r="AM9" s="53">
        <f t="shared" ref="AM9:AM27" si="29">(AG9/AI9*100.05)-100</f>
        <v>0.91775333927006386</v>
      </c>
      <c r="AN9" s="43">
        <f t="shared" si="4"/>
        <v>9.1775333927006386</v>
      </c>
      <c r="AO9" s="43">
        <f t="shared" si="17"/>
        <v>9</v>
      </c>
      <c r="AP9" s="98"/>
      <c r="AR9" s="76">
        <f>COUNTIF(Table!E:E,AS9)</f>
        <v>1</v>
      </c>
      <c r="AS9" s="38" t="s">
        <v>96</v>
      </c>
      <c r="AT9" s="39"/>
      <c r="AU9" s="40">
        <v>4.3568361708482675E-2</v>
      </c>
      <c r="AV9" s="39"/>
      <c r="AW9" s="40">
        <v>4.1759259259259253E-2</v>
      </c>
      <c r="AX9" s="41"/>
      <c r="AY9" s="50">
        <f t="shared" ref="AY9" si="30">IF(AW9="","",IF(AW9&lt;AU9,AU9-AW9,""))</f>
        <v>1.8091024492234223E-3</v>
      </c>
      <c r="AZ9" s="42"/>
      <c r="BA9" s="53">
        <f t="shared" ref="BA9" si="31">(AU9/AW9*100.05)-100</f>
        <v>4.3843848347757728</v>
      </c>
      <c r="BB9" s="43">
        <f t="shared" ref="BB9" si="32">BA9*10</f>
        <v>43.843848347757728</v>
      </c>
      <c r="BC9" s="43">
        <f>IF(AW9="","",ROUND(IF(BB9&gt;=50,50,IF(BB9&lt;=11,11,BB9)),0))</f>
        <v>44</v>
      </c>
      <c r="BD9" s="77"/>
      <c r="BE9" s="4"/>
      <c r="BF9" s="76">
        <f>COUNTIF(Table!E:E,BG9)</f>
        <v>1</v>
      </c>
      <c r="BG9" s="38" t="s">
        <v>23</v>
      </c>
      <c r="BH9" s="39"/>
      <c r="BI9" s="40">
        <v>2.8336921296296298E-2</v>
      </c>
      <c r="BJ9" s="39"/>
      <c r="BK9" s="40">
        <v>2.732638888888889E-2</v>
      </c>
      <c r="BL9" s="41"/>
      <c r="BM9" s="50">
        <f t="shared" si="20"/>
        <v>1.0105324074074079E-3</v>
      </c>
      <c r="BN9" s="42"/>
      <c r="BO9" s="53">
        <f t="shared" ref="BO9:BO18" si="33">(BI9/BK9*100.05)-100</f>
        <v>3.7498583227445863</v>
      </c>
      <c r="BP9" s="43">
        <f t="shared" si="6"/>
        <v>37.498583227445863</v>
      </c>
      <c r="BQ9" s="43">
        <f t="shared" si="21"/>
        <v>37</v>
      </c>
      <c r="BR9" s="77"/>
      <c r="BS9" s="4"/>
      <c r="BT9" s="76">
        <f>COUNTIF(Table!E:E,BU9)</f>
        <v>1</v>
      </c>
      <c r="BU9" s="38" t="s">
        <v>277</v>
      </c>
      <c r="BV9" s="39"/>
      <c r="BW9" s="40">
        <v>3.0464746326127154E-2</v>
      </c>
      <c r="BX9" s="39"/>
      <c r="BY9" s="40">
        <v>2.9791666666666664E-2</v>
      </c>
      <c r="BZ9" s="41"/>
      <c r="CA9" s="50">
        <f t="shared" si="22"/>
        <v>6.7307965946048973E-4</v>
      </c>
      <c r="CB9" s="42"/>
      <c r="CC9" s="53">
        <f t="shared" ref="CC9:CC11" si="34">(BW9/BY9*100.05)-100</f>
        <v>2.3104180116035309</v>
      </c>
      <c r="CD9" s="43">
        <f t="shared" si="7"/>
        <v>23.104180116035309</v>
      </c>
      <c r="CE9" s="43">
        <f t="shared" si="23"/>
        <v>23</v>
      </c>
      <c r="CF9" s="98"/>
      <c r="CG9" s="4"/>
      <c r="CH9" s="76">
        <f>COUNTIF(Table!E:E,CI9)</f>
        <v>0</v>
      </c>
      <c r="CI9" s="38"/>
      <c r="CJ9" s="39"/>
      <c r="CK9" s="40"/>
      <c r="CL9" s="39"/>
      <c r="CM9" s="40"/>
      <c r="CN9" s="41"/>
      <c r="CO9" s="50" t="str">
        <f t="shared" si="24"/>
        <v/>
      </c>
      <c r="CP9" s="42"/>
      <c r="CQ9" s="53" t="e">
        <f t="shared" ref="CQ9:CQ10" si="35">(CK9/CM9*100.05)-100</f>
        <v>#DIV/0!</v>
      </c>
      <c r="CR9" s="43" t="e">
        <f t="shared" si="8"/>
        <v>#DIV/0!</v>
      </c>
      <c r="CS9" s="43" t="str">
        <f t="shared" si="25"/>
        <v/>
      </c>
      <c r="CT9" s="77"/>
      <c r="CV9" s="76">
        <f>COUNTIF(Table!E:E,CW9)</f>
        <v>0</v>
      </c>
      <c r="CW9" s="38"/>
      <c r="CX9" s="39"/>
      <c r="CY9" s="40"/>
      <c r="CZ9" s="39"/>
      <c r="DA9" s="40"/>
      <c r="DB9" s="41"/>
      <c r="DC9" s="50" t="str">
        <f t="shared" si="9"/>
        <v/>
      </c>
      <c r="DD9" s="42"/>
      <c r="DE9" s="53" t="e">
        <f t="shared" ref="DE9:DE12" si="36">(CY9/DA9*100.05)-100</f>
        <v>#DIV/0!</v>
      </c>
      <c r="DF9" s="43" t="e">
        <f t="shared" si="10"/>
        <v>#DIV/0!</v>
      </c>
      <c r="DG9" s="43" t="str">
        <f t="shared" si="26"/>
        <v/>
      </c>
      <c r="DH9" s="77"/>
      <c r="DJ9" s="76">
        <f>COUNTIF(Table!E:E,DK9)</f>
        <v>0</v>
      </c>
      <c r="DK9" s="38"/>
      <c r="DL9" s="39"/>
      <c r="DM9" s="40"/>
      <c r="DN9" s="39"/>
      <c r="DO9" s="40"/>
      <c r="DP9" s="41"/>
      <c r="DQ9" s="50" t="str">
        <f t="shared" si="11"/>
        <v/>
      </c>
      <c r="DR9" s="42"/>
      <c r="DS9" s="53" t="e">
        <f t="shared" ref="DS9:DS10" si="37">(DM9/DO9*100.05)-100</f>
        <v>#DIV/0!</v>
      </c>
      <c r="DT9" s="43" t="e">
        <f t="shared" si="12"/>
        <v>#DIV/0!</v>
      </c>
      <c r="DU9" s="43" t="str">
        <f t="shared" si="27"/>
        <v/>
      </c>
      <c r="DV9" s="77"/>
    </row>
    <row r="10" spans="1:126" x14ac:dyDescent="0.25">
      <c r="A10" s="90"/>
      <c r="B10" s="139"/>
      <c r="C10" s="38" t="s">
        <v>10</v>
      </c>
      <c r="D10" s="39"/>
      <c r="E10" s="40">
        <v>2.7491125195581421E-2</v>
      </c>
      <c r="F10" s="39"/>
      <c r="G10" s="40">
        <v>2.7673611111111111E-2</v>
      </c>
      <c r="H10" s="41"/>
      <c r="I10" s="50" t="str">
        <f t="shared" ref="I10:I17" si="38">IF(G10="","",IF(G10&lt;E10,E10-G10,""))</f>
        <v/>
      </c>
      <c r="J10" s="42"/>
      <c r="K10" s="53">
        <f t="shared" ref="K10:K18" si="39">(E10/G10*100.05)-100</f>
        <v>-0.60975183995466864</v>
      </c>
      <c r="L10" s="43">
        <f t="shared" ref="L10:L17" si="40">K10*10</f>
        <v>-6.0975183995466864</v>
      </c>
      <c r="M10" s="43">
        <f t="shared" ref="M10:M17" si="41">IF(G10="","",ROUND(IF(L10&gt;=50,50,IF(L10&lt;=10,10,L10)),0))</f>
        <v>10</v>
      </c>
      <c r="N10" s="98"/>
      <c r="O10" s="90"/>
      <c r="P10" s="76">
        <f>COUNTIF(Table!E:E,Q10)</f>
        <v>1</v>
      </c>
      <c r="Q10" s="38" t="s">
        <v>26</v>
      </c>
      <c r="R10" s="39"/>
      <c r="S10" s="40">
        <v>2.9492972663058423E-2</v>
      </c>
      <c r="T10" s="39"/>
      <c r="U10" s="40">
        <v>2.9317129629629634E-2</v>
      </c>
      <c r="V10" s="41"/>
      <c r="W10" s="50">
        <f t="shared" si="2"/>
        <v>1.7584303342878943E-4</v>
      </c>
      <c r="X10" s="42"/>
      <c r="Y10" s="53">
        <f t="shared" si="28"/>
        <v>0.65009611161829639</v>
      </c>
      <c r="Z10" s="43">
        <f t="shared" si="3"/>
        <v>6.5009611161829639</v>
      </c>
      <c r="AA10" s="43">
        <f t="shared" si="15"/>
        <v>10</v>
      </c>
      <c r="AB10" s="98"/>
      <c r="AC10" s="4"/>
      <c r="AD10" s="76">
        <f>COUNTIF(Table!E:E,AE10)</f>
        <v>1</v>
      </c>
      <c r="AE10" s="38" t="s">
        <v>23</v>
      </c>
      <c r="AF10" s="39"/>
      <c r="AG10" s="40">
        <v>1.3686027491017719E-2</v>
      </c>
      <c r="AH10" s="39"/>
      <c r="AI10" s="40">
        <v>1.3229166666666667E-2</v>
      </c>
      <c r="AJ10" s="41"/>
      <c r="AK10" s="50">
        <f t="shared" si="16"/>
        <v>4.568608243510526E-4</v>
      </c>
      <c r="AL10" s="42"/>
      <c r="AM10" s="53">
        <f t="shared" si="29"/>
        <v>3.5051628706511764</v>
      </c>
      <c r="AN10" s="43">
        <f t="shared" si="4"/>
        <v>35.051628706511764</v>
      </c>
      <c r="AO10" s="43">
        <f t="shared" si="17"/>
        <v>35</v>
      </c>
      <c r="AP10" s="98"/>
      <c r="AR10" s="79"/>
      <c r="AS10" s="44"/>
      <c r="AT10" s="45"/>
      <c r="AU10" s="46"/>
      <c r="AW10" s="100"/>
      <c r="AX10" s="57"/>
      <c r="AY10" s="47" t="str">
        <f t="shared" ref="AY10:AY12" si="42">IF(AW10="","",IF(AW10&lt;AU10,AU10-AW10,""))</f>
        <v/>
      </c>
      <c r="AZ10" s="47" t="str">
        <f t="shared" ref="AZ10:AZ12" si="43">IF(AX10="","",IF(AX10&lt;AV10,AV10-AX10,""))</f>
        <v/>
      </c>
      <c r="BA10" s="47" t="str">
        <f t="shared" ref="BA10:BA12" si="44">IF(AY10="","",IF(AY10&lt;AW10,AW10-AY10,""))</f>
        <v/>
      </c>
      <c r="BB10" s="47" t="str">
        <f t="shared" ref="BB10:BB12" si="45">IF(AZ10="","",IF(AZ10&lt;AX10,AX10-AZ10,""))</f>
        <v/>
      </c>
      <c r="BC10" s="47" t="str">
        <f t="shared" ref="BC10:BC12" si="46">IF(BA10="","",IF(BA10&lt;AY10,AY10-BA10,""))</f>
        <v/>
      </c>
      <c r="BD10" s="80" t="str">
        <f t="shared" ref="BD10:BD12" si="47">IF(BB10="","",IF(BB10&lt;AZ10,AZ10-BB10,""))</f>
        <v/>
      </c>
      <c r="BE10" s="4"/>
      <c r="BF10" s="76">
        <f>COUNTIF(Table!E:E,BG10)</f>
        <v>1</v>
      </c>
      <c r="BG10" s="38" t="s">
        <v>79</v>
      </c>
      <c r="BH10" s="39"/>
      <c r="BI10" s="40">
        <v>2.8730324074074071E-2</v>
      </c>
      <c r="BJ10" s="39"/>
      <c r="BK10" s="40">
        <v>2.7453703703703702E-2</v>
      </c>
      <c r="BL10" s="41"/>
      <c r="BM10" s="50">
        <f t="shared" si="20"/>
        <v>1.2766203703703689E-3</v>
      </c>
      <c r="BN10" s="42"/>
      <c r="BO10" s="53">
        <f t="shared" si="33"/>
        <v>4.702409359190554</v>
      </c>
      <c r="BP10" s="43">
        <f t="shared" si="6"/>
        <v>47.02409359190554</v>
      </c>
      <c r="BQ10" s="43">
        <f t="shared" si="21"/>
        <v>47</v>
      </c>
      <c r="BR10" s="77"/>
      <c r="BS10" s="4"/>
      <c r="BT10" s="76">
        <f>COUNTIF(Table!E:E,BU10)</f>
        <v>1</v>
      </c>
      <c r="BU10" s="38" t="s">
        <v>141</v>
      </c>
      <c r="BV10" s="39"/>
      <c r="BW10" s="40">
        <v>3.2801428033233111E-2</v>
      </c>
      <c r="BX10" s="39"/>
      <c r="BY10" s="40">
        <v>3.1435185185185184E-2</v>
      </c>
      <c r="BZ10" s="41"/>
      <c r="CA10" s="50">
        <f t="shared" si="22"/>
        <v>1.3662428480479272E-3</v>
      </c>
      <c r="CB10" s="42"/>
      <c r="CC10" s="53">
        <f t="shared" si="34"/>
        <v>4.3983948366118</v>
      </c>
      <c r="CD10" s="43">
        <f t="shared" si="7"/>
        <v>43.983948366118</v>
      </c>
      <c r="CE10" s="43">
        <f t="shared" si="23"/>
        <v>44</v>
      </c>
      <c r="CF10" s="98"/>
      <c r="CG10" s="4"/>
      <c r="CH10" s="76">
        <f>COUNTIF(Table!E:E,CI10)</f>
        <v>0</v>
      </c>
      <c r="CI10" s="38"/>
      <c r="CJ10" s="39"/>
      <c r="CK10" s="40"/>
      <c r="CL10" s="39"/>
      <c r="CM10" s="40"/>
      <c r="CN10" s="41"/>
      <c r="CO10" s="50" t="str">
        <f t="shared" si="24"/>
        <v/>
      </c>
      <c r="CP10" s="42"/>
      <c r="CQ10" s="53" t="e">
        <f t="shared" si="35"/>
        <v>#DIV/0!</v>
      </c>
      <c r="CR10" s="43" t="e">
        <f t="shared" si="8"/>
        <v>#DIV/0!</v>
      </c>
      <c r="CS10" s="43" t="str">
        <f t="shared" si="25"/>
        <v/>
      </c>
      <c r="CT10" s="77"/>
      <c r="CV10" s="76">
        <f>COUNTIF(Table!E:E,CW10)</f>
        <v>0</v>
      </c>
      <c r="CW10" s="38"/>
      <c r="CX10" s="39"/>
      <c r="CY10" s="40"/>
      <c r="CZ10" s="39"/>
      <c r="DA10" s="40"/>
      <c r="DB10" s="41"/>
      <c r="DC10" s="50" t="str">
        <f t="shared" si="9"/>
        <v/>
      </c>
      <c r="DD10" s="42"/>
      <c r="DE10" s="53" t="e">
        <f t="shared" si="36"/>
        <v>#DIV/0!</v>
      </c>
      <c r="DF10" s="43" t="e">
        <f t="shared" si="10"/>
        <v>#DIV/0!</v>
      </c>
      <c r="DG10" s="43" t="str">
        <f t="shared" si="26"/>
        <v/>
      </c>
      <c r="DH10" s="77"/>
      <c r="DJ10" s="76">
        <f>COUNTIF(Table!E:E,DK10)</f>
        <v>0</v>
      </c>
      <c r="DK10" s="38"/>
      <c r="DL10" s="39"/>
      <c r="DM10" s="40"/>
      <c r="DN10" s="39"/>
      <c r="DO10" s="40"/>
      <c r="DP10" s="41"/>
      <c r="DQ10" s="50" t="str">
        <f t="shared" si="11"/>
        <v/>
      </c>
      <c r="DR10" s="42"/>
      <c r="DS10" s="53" t="e">
        <f t="shared" si="37"/>
        <v>#DIV/0!</v>
      </c>
      <c r="DT10" s="43" t="e">
        <f t="shared" si="12"/>
        <v>#DIV/0!</v>
      </c>
      <c r="DU10" s="43" t="str">
        <f>IF(DO10="","",ROUND(IF(DT10&gt;=50,50,IF(DT10&lt;=5,5,DT10)),0))</f>
        <v/>
      </c>
      <c r="DV10" s="77"/>
    </row>
    <row r="11" spans="1:126" ht="15.75" thickBot="1" x14ac:dyDescent="0.3">
      <c r="A11" s="90"/>
      <c r="B11" s="139"/>
      <c r="C11" s="38" t="s">
        <v>79</v>
      </c>
      <c r="D11" s="39"/>
      <c r="E11" s="40">
        <v>2.9750669732204561E-2</v>
      </c>
      <c r="F11" s="39"/>
      <c r="G11" s="40">
        <v>2.7893518518518515E-2</v>
      </c>
      <c r="H11" s="41"/>
      <c r="I11" s="50">
        <f t="shared" si="38"/>
        <v>1.8571512136860459E-3</v>
      </c>
      <c r="J11" s="42"/>
      <c r="K11" s="53">
        <f t="shared" si="39"/>
        <v>6.7113316927346744</v>
      </c>
      <c r="L11" s="43">
        <f t="shared" si="40"/>
        <v>67.113316927346744</v>
      </c>
      <c r="M11" s="43">
        <f t="shared" si="41"/>
        <v>50</v>
      </c>
      <c r="N11" s="98"/>
      <c r="O11" s="90"/>
      <c r="P11" s="76">
        <f>COUNTIF(Table!E:E,Q11)</f>
        <v>1</v>
      </c>
      <c r="Q11" s="38" t="s">
        <v>274</v>
      </c>
      <c r="R11" s="39"/>
      <c r="S11" s="40">
        <v>2.938096064814814E-2</v>
      </c>
      <c r="T11" s="39"/>
      <c r="U11" s="40">
        <v>3.1585648148148147E-2</v>
      </c>
      <c r="V11" s="41"/>
      <c r="W11" s="50" t="str">
        <f t="shared" si="2"/>
        <v/>
      </c>
      <c r="X11" s="42"/>
      <c r="Y11" s="53">
        <f t="shared" si="28"/>
        <v>-6.9335193294247262</v>
      </c>
      <c r="Z11" s="43">
        <f t="shared" si="3"/>
        <v>-69.335193294247262</v>
      </c>
      <c r="AA11" s="43">
        <f t="shared" si="15"/>
        <v>10</v>
      </c>
      <c r="AB11" s="98"/>
      <c r="AC11" s="4"/>
      <c r="AD11" s="76">
        <f>COUNTIF(Table!E:E,AE11)</f>
        <v>1</v>
      </c>
      <c r="AE11" s="38" t="s">
        <v>26</v>
      </c>
      <c r="AF11" s="39"/>
      <c r="AG11" s="40">
        <v>1.3873741085034174E-2</v>
      </c>
      <c r="AH11" s="39"/>
      <c r="AI11" s="40">
        <v>1.3217592592592593E-2</v>
      </c>
      <c r="AJ11" s="41"/>
      <c r="AK11" s="50">
        <f t="shared" si="16"/>
        <v>6.5614849244158106E-4</v>
      </c>
      <c r="AL11" s="42"/>
      <c r="AM11" s="53">
        <f t="shared" si="29"/>
        <v>5.0166878600548301</v>
      </c>
      <c r="AN11" s="43">
        <f t="shared" si="4"/>
        <v>50.166878600548301</v>
      </c>
      <c r="AO11" s="43">
        <f t="shared" si="17"/>
        <v>50</v>
      </c>
      <c r="AP11" s="98"/>
      <c r="AR11" s="81"/>
      <c r="AS11" s="82"/>
      <c r="AT11" s="83"/>
      <c r="AU11" s="84"/>
      <c r="AV11" s="65"/>
      <c r="AW11" s="85"/>
      <c r="AX11" s="86"/>
      <c r="AY11" s="87" t="str">
        <f t="shared" si="42"/>
        <v/>
      </c>
      <c r="AZ11" s="87" t="str">
        <f t="shared" si="43"/>
        <v/>
      </c>
      <c r="BA11" s="87" t="str">
        <f t="shared" si="44"/>
        <v/>
      </c>
      <c r="BB11" s="87" t="str">
        <f t="shared" si="45"/>
        <v/>
      </c>
      <c r="BC11" s="87" t="str">
        <f t="shared" si="46"/>
        <v/>
      </c>
      <c r="BD11" s="88" t="str">
        <f t="shared" si="47"/>
        <v/>
      </c>
      <c r="BE11" s="4"/>
      <c r="BF11" s="76">
        <f>COUNTIF(Table!E:E,BG11)</f>
        <v>1</v>
      </c>
      <c r="BG11" s="38" t="s">
        <v>90</v>
      </c>
      <c r="BH11" s="39"/>
      <c r="BI11" s="40">
        <v>2.9684027777777778E-2</v>
      </c>
      <c r="BJ11" s="39"/>
      <c r="BK11" s="40">
        <v>2.8101851851851854E-2</v>
      </c>
      <c r="BL11" s="41"/>
      <c r="BM11" s="50">
        <f t="shared" si="20"/>
        <v>1.5821759259259244E-3</v>
      </c>
      <c r="BN11" s="42"/>
      <c r="BO11" s="53">
        <f t="shared" si="33"/>
        <v>5.6829633443163061</v>
      </c>
      <c r="BP11" s="43">
        <f t="shared" si="6"/>
        <v>56.829633443163061</v>
      </c>
      <c r="BQ11" s="43">
        <f t="shared" si="21"/>
        <v>50</v>
      </c>
      <c r="BR11" s="77"/>
      <c r="BS11" s="4"/>
      <c r="BT11" s="76">
        <f>COUNTIF(Table!E:E,BU11)</f>
        <v>1</v>
      </c>
      <c r="BU11" s="38" t="s">
        <v>272</v>
      </c>
      <c r="BV11" s="39"/>
      <c r="BW11" s="40">
        <v>3.6002806756848429E-2</v>
      </c>
      <c r="BX11" s="39"/>
      <c r="BY11" s="40">
        <v>3.5219907407407408E-2</v>
      </c>
      <c r="BZ11" s="41"/>
      <c r="CA11" s="50">
        <f t="shared" si="22"/>
        <v>7.8289934944102135E-4</v>
      </c>
      <c r="CB11" s="42"/>
      <c r="CC11" s="53">
        <f t="shared" si="34"/>
        <v>2.2740001657443401</v>
      </c>
      <c r="CD11" s="43">
        <f t="shared" si="7"/>
        <v>22.740001657443401</v>
      </c>
      <c r="CE11" s="43">
        <f t="shared" si="23"/>
        <v>23</v>
      </c>
      <c r="CF11" s="98"/>
      <c r="CG11" s="4"/>
      <c r="CH11" s="79"/>
      <c r="CI11" s="44"/>
      <c r="CJ11" s="45"/>
      <c r="CK11" s="46"/>
      <c r="CM11" s="54"/>
      <c r="CN11" s="56"/>
      <c r="CO11" s="47" t="str">
        <f t="shared" si="24"/>
        <v/>
      </c>
      <c r="CP11" s="47" t="str">
        <f t="shared" ref="CP11:CP12" si="48">IF(CN11="","",IF(CN11&lt;CL11,CL11-CN11,""))</f>
        <v/>
      </c>
      <c r="CQ11" s="47" t="str">
        <f t="shared" ref="CQ11:CQ12" si="49">IF(CO11="","",IF(CO11&lt;CM11,CM11-CO11,""))</f>
        <v/>
      </c>
      <c r="CR11" s="47" t="str">
        <f t="shared" ref="CR11:CR12" si="50">IF(CP11="","",IF(CP11&lt;CN11,CN11-CP11,""))</f>
        <v/>
      </c>
      <c r="CS11" s="47" t="str">
        <f t="shared" ref="CS11:CS12" si="51">IF(CQ11="","",IF(CQ11&lt;CO11,CO11-CQ11,""))</f>
        <v/>
      </c>
      <c r="CT11" s="80" t="str">
        <f t="shared" ref="CT11:CT12" si="52">IF(CR11="","",IF(CR11&lt;CP11,CP11-CR11,""))</f>
        <v/>
      </c>
      <c r="CV11" s="76">
        <f>COUNTIF(Table!E:E,CW11)</f>
        <v>0</v>
      </c>
      <c r="CW11" s="38"/>
      <c r="CX11" s="39"/>
      <c r="CY11" s="40"/>
      <c r="CZ11" s="39"/>
      <c r="DA11" s="40"/>
      <c r="DB11" s="41"/>
      <c r="DC11" s="50" t="str">
        <f t="shared" si="9"/>
        <v/>
      </c>
      <c r="DD11" s="42"/>
      <c r="DE11" s="53" t="e">
        <f t="shared" si="36"/>
        <v>#DIV/0!</v>
      </c>
      <c r="DF11" s="43" t="e">
        <f t="shared" si="10"/>
        <v>#DIV/0!</v>
      </c>
      <c r="DG11" s="43" t="str">
        <f t="shared" si="26"/>
        <v/>
      </c>
      <c r="DH11" s="77"/>
      <c r="DJ11" s="79"/>
      <c r="DK11" s="44"/>
      <c r="DL11" s="45"/>
      <c r="DM11" s="46"/>
      <c r="DO11" s="54"/>
      <c r="DP11" s="56"/>
      <c r="DQ11" s="47" t="str">
        <f t="shared" si="11"/>
        <v/>
      </c>
      <c r="DR11" s="47" t="str">
        <f t="shared" ref="DR11:DR12" si="53">IF(DP11="","",IF(DP11&lt;DN11,DN11-DP11,""))</f>
        <v/>
      </c>
      <c r="DS11" s="47" t="str">
        <f t="shared" ref="DS11:DS12" si="54">IF(DQ11="","",IF(DQ11&lt;DO11,DO11-DQ11,""))</f>
        <v/>
      </c>
      <c r="DT11" s="47" t="str">
        <f t="shared" ref="DT11:DT12" si="55">IF(DR11="","",IF(DR11&lt;DP11,DP11-DR11,""))</f>
        <v/>
      </c>
      <c r="DU11" s="47" t="str">
        <f t="shared" ref="DU11:DU12" si="56">IF(DS11="","",IF(DS11&lt;DQ11,DQ11-DS11,""))</f>
        <v/>
      </c>
      <c r="DV11" s="80" t="str">
        <f t="shared" ref="DV11:DV12" si="57">IF(DT11="","",IF(DT11&lt;DR11,DR11-DT11,""))</f>
        <v/>
      </c>
    </row>
    <row r="12" spans="1:126" ht="15.75" thickBot="1" x14ac:dyDescent="0.3">
      <c r="A12" s="90"/>
      <c r="B12" s="139"/>
      <c r="C12" s="38" t="s">
        <v>90</v>
      </c>
      <c r="D12" s="39"/>
      <c r="E12" s="40">
        <v>3.0277896790749961E-2</v>
      </c>
      <c r="F12" s="39"/>
      <c r="G12" s="40">
        <v>2.8819444444444443E-2</v>
      </c>
      <c r="H12" s="41"/>
      <c r="I12" s="50">
        <f t="shared" si="38"/>
        <v>1.458452346305518E-3</v>
      </c>
      <c r="J12" s="42"/>
      <c r="K12" s="53">
        <f t="shared" si="39"/>
        <v>5.1131842514922567</v>
      </c>
      <c r="L12" s="43">
        <f t="shared" si="40"/>
        <v>51.131842514922567</v>
      </c>
      <c r="M12" s="43">
        <f t="shared" si="41"/>
        <v>50</v>
      </c>
      <c r="N12" s="98"/>
      <c r="O12" s="90"/>
      <c r="P12" s="76">
        <f>COUNTIF(Table!E:E,Q12)</f>
        <v>1</v>
      </c>
      <c r="Q12" s="38" t="s">
        <v>133</v>
      </c>
      <c r="R12" s="39"/>
      <c r="S12" s="40">
        <v>3.9583333333333331E-2</v>
      </c>
      <c r="T12" s="39"/>
      <c r="U12" s="40">
        <v>3.8067129629629631E-2</v>
      </c>
      <c r="V12" s="41"/>
      <c r="W12" s="50">
        <f t="shared" si="2"/>
        <v>1.5162037037037002E-3</v>
      </c>
      <c r="X12" s="42"/>
      <c r="Y12" s="53">
        <f t="shared" si="28"/>
        <v>4.0349650349650261</v>
      </c>
      <c r="Z12" s="43">
        <f t="shared" si="3"/>
        <v>40.349650349650261</v>
      </c>
      <c r="AA12" s="43">
        <f t="shared" si="15"/>
        <v>40</v>
      </c>
      <c r="AB12" s="98"/>
      <c r="AC12" s="4"/>
      <c r="AD12" s="76">
        <f>COUNTIF(Table!E:E,AE12)</f>
        <v>1</v>
      </c>
      <c r="AE12" s="38" t="s">
        <v>66</v>
      </c>
      <c r="AF12" s="39"/>
      <c r="AG12" s="40">
        <v>1.4139255816746597E-2</v>
      </c>
      <c r="AH12" s="39"/>
      <c r="AI12" s="40">
        <v>1.3645833333333331E-2</v>
      </c>
      <c r="AJ12" s="41"/>
      <c r="AK12" s="50">
        <f t="shared" si="16"/>
        <v>4.9342248341326632E-4</v>
      </c>
      <c r="AL12" s="42"/>
      <c r="AM12" s="53">
        <f t="shared" si="29"/>
        <v>3.6677284493799647</v>
      </c>
      <c r="AN12" s="43">
        <f t="shared" si="4"/>
        <v>36.677284493799647</v>
      </c>
      <c r="AO12" s="43">
        <f t="shared" si="17"/>
        <v>37</v>
      </c>
      <c r="AP12" s="98"/>
      <c r="AR12" s="69"/>
      <c r="AS12" s="70"/>
      <c r="AT12" s="71"/>
      <c r="AU12" s="72"/>
      <c r="AV12" s="7"/>
      <c r="AW12" s="67"/>
      <c r="AX12" s="8"/>
      <c r="AY12" s="73" t="str">
        <f t="shared" si="42"/>
        <v/>
      </c>
      <c r="AZ12" s="73" t="str">
        <f t="shared" si="43"/>
        <v/>
      </c>
      <c r="BA12" s="73" t="str">
        <f t="shared" si="44"/>
        <v/>
      </c>
      <c r="BB12" s="73" t="str">
        <f t="shared" si="45"/>
        <v/>
      </c>
      <c r="BC12" s="73" t="str">
        <f t="shared" si="46"/>
        <v/>
      </c>
      <c r="BD12" s="73" t="str">
        <f t="shared" si="47"/>
        <v/>
      </c>
      <c r="BE12" s="4"/>
      <c r="BF12" s="76">
        <f>COUNTIF(Table!E:E,BG12)</f>
        <v>1</v>
      </c>
      <c r="BG12" s="38" t="s">
        <v>89</v>
      </c>
      <c r="BH12" s="39"/>
      <c r="BI12" s="40">
        <v>2.9890229835937154E-2</v>
      </c>
      <c r="BJ12" s="39"/>
      <c r="BK12" s="40">
        <v>2.8865740740740744E-2</v>
      </c>
      <c r="BL12" s="41"/>
      <c r="BM12" s="50">
        <f t="shared" si="20"/>
        <v>1.0244890951964097E-3</v>
      </c>
      <c r="BN12" s="42"/>
      <c r="BO12" s="53">
        <f t="shared" si="33"/>
        <v>3.6009268546063424</v>
      </c>
      <c r="BP12" s="43">
        <f t="shared" si="6"/>
        <v>36.009268546063424</v>
      </c>
      <c r="BQ12" s="43">
        <f t="shared" si="21"/>
        <v>36</v>
      </c>
      <c r="BR12" s="77"/>
      <c r="BS12" s="4"/>
      <c r="BT12" s="79"/>
      <c r="BU12" s="44"/>
      <c r="BV12" s="45"/>
      <c r="BW12" s="46"/>
      <c r="BY12" s="54"/>
      <c r="BZ12" s="56"/>
      <c r="CA12" s="47" t="str">
        <f t="shared" ref="CA12:CA14" si="58">IF(BY12="","",IF(BY12&lt;BW12,BW12-BY12,""))</f>
        <v/>
      </c>
      <c r="CB12" s="47" t="str">
        <f t="shared" ref="CB12:CB14" si="59">IF(BZ12="","",IF(BZ12&lt;BX12,BX12-BZ12,""))</f>
        <v/>
      </c>
      <c r="CC12" s="47" t="str">
        <f t="shared" ref="CC12:CC14" si="60">IF(CA12="","",IF(CA12&lt;BY12,BY12-CA12,""))</f>
        <v/>
      </c>
      <c r="CD12" s="47" t="str">
        <f t="shared" ref="CD12:CD14" si="61">IF(CB12="","",IF(CB12&lt;BZ12,BZ12-CB12,""))</f>
        <v/>
      </c>
      <c r="CE12" s="47" t="str">
        <f t="shared" ref="CE12:CE14" si="62">IF(CC12="","",IF(CC12&lt;CA12,CA12-CC12,""))</f>
        <v/>
      </c>
      <c r="CF12" s="80" t="str">
        <f t="shared" ref="CF12:CF14" si="63">IF(CD12="","",IF(CD12&lt;CB12,CB12-CD12,""))</f>
        <v/>
      </c>
      <c r="CG12" s="4"/>
      <c r="CH12" s="81"/>
      <c r="CI12" s="82"/>
      <c r="CJ12" s="83"/>
      <c r="CK12" s="84"/>
      <c r="CL12" s="65"/>
      <c r="CM12" s="85"/>
      <c r="CN12" s="86"/>
      <c r="CO12" s="87" t="str">
        <f t="shared" si="24"/>
        <v/>
      </c>
      <c r="CP12" s="87" t="str">
        <f t="shared" si="48"/>
        <v/>
      </c>
      <c r="CQ12" s="87" t="str">
        <f t="shared" si="49"/>
        <v/>
      </c>
      <c r="CR12" s="87" t="str">
        <f t="shared" si="50"/>
        <v/>
      </c>
      <c r="CS12" s="87" t="str">
        <f t="shared" si="51"/>
        <v/>
      </c>
      <c r="CT12" s="88" t="str">
        <f t="shared" si="52"/>
        <v/>
      </c>
      <c r="CV12" s="76">
        <f>COUNTIF(Table!E:E,CW12)</f>
        <v>0</v>
      </c>
      <c r="CW12" s="38"/>
      <c r="CX12" s="39"/>
      <c r="CY12" s="40"/>
      <c r="CZ12" s="39"/>
      <c r="DA12" s="40"/>
      <c r="DB12" s="41"/>
      <c r="DC12" s="50" t="str">
        <f t="shared" si="9"/>
        <v/>
      </c>
      <c r="DD12" s="42"/>
      <c r="DE12" s="53" t="e">
        <f t="shared" si="36"/>
        <v>#DIV/0!</v>
      </c>
      <c r="DF12" s="43" t="e">
        <f t="shared" si="10"/>
        <v>#DIV/0!</v>
      </c>
      <c r="DG12" s="43" t="str">
        <f t="shared" si="26"/>
        <v/>
      </c>
      <c r="DH12" s="77"/>
      <c r="DJ12" s="81"/>
      <c r="DK12" s="82"/>
      <c r="DL12" s="83"/>
      <c r="DM12" s="84"/>
      <c r="DN12" s="65"/>
      <c r="DO12" s="85"/>
      <c r="DP12" s="86"/>
      <c r="DQ12" s="87" t="str">
        <f t="shared" si="11"/>
        <v/>
      </c>
      <c r="DR12" s="87" t="str">
        <f t="shared" si="53"/>
        <v/>
      </c>
      <c r="DS12" s="87" t="str">
        <f t="shared" si="54"/>
        <v/>
      </c>
      <c r="DT12" s="87" t="str">
        <f t="shared" si="55"/>
        <v/>
      </c>
      <c r="DU12" s="87" t="str">
        <f t="shared" si="56"/>
        <v/>
      </c>
      <c r="DV12" s="88" t="str">
        <f t="shared" si="57"/>
        <v/>
      </c>
    </row>
    <row r="13" spans="1:126" ht="15.75" thickBot="1" x14ac:dyDescent="0.3">
      <c r="A13" s="90"/>
      <c r="B13" s="139"/>
      <c r="C13" s="38" t="s">
        <v>280</v>
      </c>
      <c r="D13" s="39"/>
      <c r="E13" s="40">
        <v>3.2612759478593843E-2</v>
      </c>
      <c r="F13" s="39"/>
      <c r="G13" s="40">
        <v>2.9039351851851854E-2</v>
      </c>
      <c r="H13" s="41"/>
      <c r="I13" s="50">
        <f t="shared" si="38"/>
        <v>3.5734076267419888E-3</v>
      </c>
      <c r="J13" s="42"/>
      <c r="K13" s="53">
        <f t="shared" si="39"/>
        <v>12.361550026304613</v>
      </c>
      <c r="L13" s="43">
        <f t="shared" si="40"/>
        <v>123.61550026304613</v>
      </c>
      <c r="M13" s="43">
        <f t="shared" si="41"/>
        <v>50</v>
      </c>
      <c r="N13" s="98"/>
      <c r="O13" s="90"/>
      <c r="P13" s="76">
        <f>COUNTIF(Table!E:E,Q13)</f>
        <v>1</v>
      </c>
      <c r="Q13" s="38" t="s">
        <v>48</v>
      </c>
      <c r="R13" s="39"/>
      <c r="S13" s="40">
        <v>3.295255264120913E-2</v>
      </c>
      <c r="T13" s="39"/>
      <c r="U13" s="40">
        <v>5.1273148148148151E-2</v>
      </c>
      <c r="V13" s="41"/>
      <c r="W13" s="50" t="str">
        <f t="shared" si="2"/>
        <v/>
      </c>
      <c r="X13" s="42"/>
      <c r="Y13" s="53">
        <f t="shared" si="28"/>
        <v>-35.699230282741112</v>
      </c>
      <c r="Z13" s="43">
        <f t="shared" si="3"/>
        <v>-356.99230282741109</v>
      </c>
      <c r="AA13" s="43">
        <f t="shared" si="15"/>
        <v>10</v>
      </c>
      <c r="AB13" s="98"/>
      <c r="AC13" s="4"/>
      <c r="AD13" s="76">
        <f>COUNTIF(Table!E:E,AE13)</f>
        <v>1</v>
      </c>
      <c r="AE13" s="38" t="s">
        <v>89</v>
      </c>
      <c r="AF13" s="39"/>
      <c r="AG13" s="40">
        <v>1.4414409722222221E-2</v>
      </c>
      <c r="AH13" s="39"/>
      <c r="AI13" s="40">
        <v>1.3645833333333331E-2</v>
      </c>
      <c r="AJ13" s="41"/>
      <c r="AK13" s="50">
        <f t="shared" si="16"/>
        <v>7.6857638888888982E-4</v>
      </c>
      <c r="AL13" s="42"/>
      <c r="AM13" s="53">
        <f t="shared" si="29"/>
        <v>5.6851316793893147</v>
      </c>
      <c r="AN13" s="43">
        <f t="shared" si="4"/>
        <v>56.851316793893147</v>
      </c>
      <c r="AO13" s="43">
        <f t="shared" si="17"/>
        <v>50</v>
      </c>
      <c r="AP13" s="98"/>
      <c r="BE13" s="4"/>
      <c r="BF13" s="76">
        <f>COUNTIF(Table!E:E,BG13)</f>
        <v>1</v>
      </c>
      <c r="BG13" s="38" t="s">
        <v>84</v>
      </c>
      <c r="BH13" s="39"/>
      <c r="BI13" s="40">
        <v>2.9985762763570366E-2</v>
      </c>
      <c r="BJ13" s="39"/>
      <c r="BK13" s="40">
        <v>2.9398148148148149E-2</v>
      </c>
      <c r="BL13" s="41"/>
      <c r="BM13" s="50">
        <f t="shared" si="20"/>
        <v>5.8761461542221685E-4</v>
      </c>
      <c r="BN13" s="42"/>
      <c r="BO13" s="53">
        <f t="shared" si="33"/>
        <v>2.0498144773175397</v>
      </c>
      <c r="BP13" s="43">
        <f t="shared" si="6"/>
        <v>20.498144773175397</v>
      </c>
      <c r="BQ13" s="43">
        <f t="shared" si="21"/>
        <v>20</v>
      </c>
      <c r="BR13" s="77"/>
      <c r="BS13" s="4"/>
      <c r="BT13" s="81"/>
      <c r="BU13" s="82"/>
      <c r="BV13" s="83"/>
      <c r="BW13" s="84"/>
      <c r="BX13" s="65"/>
      <c r="BY13" s="85"/>
      <c r="BZ13" s="86"/>
      <c r="CA13" s="87" t="str">
        <f t="shared" si="58"/>
        <v/>
      </c>
      <c r="CB13" s="87" t="str">
        <f t="shared" si="59"/>
        <v/>
      </c>
      <c r="CC13" s="87" t="str">
        <f t="shared" si="60"/>
        <v/>
      </c>
      <c r="CD13" s="87" t="str">
        <f t="shared" si="61"/>
        <v/>
      </c>
      <c r="CE13" s="87" t="str">
        <f t="shared" si="62"/>
        <v/>
      </c>
      <c r="CF13" s="88" t="str">
        <f t="shared" si="63"/>
        <v/>
      </c>
      <c r="CG13" s="4"/>
      <c r="CV13" s="79"/>
      <c r="CW13" s="44"/>
      <c r="CX13" s="45"/>
      <c r="CY13" s="46"/>
      <c r="DA13" s="54"/>
      <c r="DB13" s="56"/>
      <c r="DC13" s="47" t="str">
        <f t="shared" si="9"/>
        <v/>
      </c>
      <c r="DD13" s="47" t="str">
        <f t="shared" ref="DD13:DD14" si="64">IF(DB13="","",IF(DB13&lt;CZ13,CZ13-DB13,""))</f>
        <v/>
      </c>
      <c r="DE13" s="47" t="str">
        <f t="shared" ref="DE13:DE14" si="65">IF(DC13="","",IF(DC13&lt;DA13,DA13-DC13,""))</f>
        <v/>
      </c>
      <c r="DF13" s="47" t="str">
        <f t="shared" ref="DF13:DF14" si="66">IF(DD13="","",IF(DD13&lt;DB13,DB13-DD13,""))</f>
        <v/>
      </c>
      <c r="DG13" s="47" t="str">
        <f t="shared" ref="DG13:DG14" si="67">IF(DE13="","",IF(DE13&lt;DC13,DC13-DE13,""))</f>
        <v/>
      </c>
      <c r="DH13" s="80" t="str">
        <f t="shared" ref="DH13:DH14" si="68">IF(DF13="","",IF(DF13&lt;DD13,DD13-DF13,""))</f>
        <v/>
      </c>
    </row>
    <row r="14" spans="1:126" ht="15.75" thickBot="1" x14ac:dyDescent="0.3">
      <c r="A14" s="90"/>
      <c r="B14" s="139"/>
      <c r="C14" s="38" t="s">
        <v>116</v>
      </c>
      <c r="D14" s="39"/>
      <c r="E14" s="40">
        <v>3.0258000419955595E-2</v>
      </c>
      <c r="F14" s="39"/>
      <c r="G14" s="40">
        <v>2.9085648148148149E-2</v>
      </c>
      <c r="H14" s="41"/>
      <c r="I14" s="50">
        <f t="shared" si="38"/>
        <v>1.1723522718074461E-3</v>
      </c>
      <c r="J14" s="42"/>
      <c r="K14" s="53">
        <f t="shared" si="39"/>
        <v>4.0827052090053826</v>
      </c>
      <c r="L14" s="43">
        <f t="shared" si="40"/>
        <v>40.827052090053826</v>
      </c>
      <c r="M14" s="43">
        <f t="shared" si="41"/>
        <v>41</v>
      </c>
      <c r="N14" s="98"/>
      <c r="O14" s="90"/>
      <c r="P14" s="79"/>
      <c r="Q14" s="44"/>
      <c r="R14" s="45"/>
      <c r="S14" s="46"/>
      <c r="U14" s="54"/>
      <c r="V14" s="56"/>
      <c r="W14" s="47" t="str">
        <f t="shared" ref="W14:W16" si="69">IF(U14="","",IF(U14&lt;S14,S14-U14,""))</f>
        <v/>
      </c>
      <c r="X14" s="47" t="str">
        <f t="shared" ref="X14:X16" si="70">IF(V14="","",IF(V14&lt;T14,T14-V14,""))</f>
        <v/>
      </c>
      <c r="Y14" s="47" t="str">
        <f t="shared" ref="Y14:Y16" si="71">IF(W14="","",IF(W14&lt;U14,U14-W14,""))</f>
        <v/>
      </c>
      <c r="Z14" s="47" t="str">
        <f t="shared" ref="Z14:Z16" si="72">IF(X14="","",IF(X14&lt;V14,V14-X14,""))</f>
        <v/>
      </c>
      <c r="AA14" s="47" t="str">
        <f t="shared" ref="AA14:AA16" si="73">IF(Y14="","",IF(Y14&lt;W14,W14-Y14,""))</f>
        <v/>
      </c>
      <c r="AB14" s="80" t="str">
        <f t="shared" ref="AB14:AB16" si="74">IF(Z14="","",IF(Z14&lt;X14,X14-Z14,""))</f>
        <v/>
      </c>
      <c r="AC14" s="4"/>
      <c r="AD14" s="76">
        <f>COUNTIF(Table!E:E,AE14)</f>
        <v>1</v>
      </c>
      <c r="AE14" s="38" t="s">
        <v>79</v>
      </c>
      <c r="AF14" s="39"/>
      <c r="AG14" s="40">
        <v>1.3921006944444446E-2</v>
      </c>
      <c r="AH14" s="39"/>
      <c r="AI14" s="40">
        <v>1.3668981481481482E-2</v>
      </c>
      <c r="AJ14" s="41"/>
      <c r="AK14" s="50">
        <f t="shared" si="16"/>
        <v>2.5202546296296431E-4</v>
      </c>
      <c r="AL14" s="42"/>
      <c r="AM14" s="53">
        <f t="shared" si="29"/>
        <v>1.894698348856906</v>
      </c>
      <c r="AN14" s="43">
        <f t="shared" si="4"/>
        <v>18.94698348856906</v>
      </c>
      <c r="AO14" s="43">
        <f t="shared" si="17"/>
        <v>19</v>
      </c>
      <c r="AP14" s="98"/>
      <c r="BE14" s="4"/>
      <c r="BF14" s="76">
        <f>COUNTIF(Table!E:E,BG14)</f>
        <v>1</v>
      </c>
      <c r="BG14" s="38" t="s">
        <v>21</v>
      </c>
      <c r="BH14" s="39"/>
      <c r="BI14" s="40">
        <v>3.298429415021098E-2</v>
      </c>
      <c r="BJ14" s="39"/>
      <c r="BK14" s="40">
        <v>3.0613425925925929E-2</v>
      </c>
      <c r="BL14" s="41"/>
      <c r="BM14" s="50">
        <f t="shared" si="20"/>
        <v>2.3708682242850505E-3</v>
      </c>
      <c r="BN14" s="42"/>
      <c r="BO14" s="53">
        <f t="shared" si="33"/>
        <v>7.7984096818721156</v>
      </c>
      <c r="BP14" s="43">
        <f t="shared" si="6"/>
        <v>77.984096818721156</v>
      </c>
      <c r="BQ14" s="43">
        <f t="shared" si="21"/>
        <v>50</v>
      </c>
      <c r="BR14" s="77"/>
      <c r="BS14" s="4"/>
      <c r="BT14" s="69"/>
      <c r="BU14" s="70"/>
      <c r="BV14" s="71"/>
      <c r="BW14" s="72"/>
      <c r="BX14" s="7"/>
      <c r="BY14" s="67"/>
      <c r="BZ14" s="8"/>
      <c r="CA14" s="73" t="str">
        <f t="shared" si="58"/>
        <v/>
      </c>
      <c r="CB14" s="73" t="str">
        <f t="shared" si="59"/>
        <v/>
      </c>
      <c r="CC14" s="73" t="str">
        <f t="shared" si="60"/>
        <v/>
      </c>
      <c r="CD14" s="73" t="str">
        <f t="shared" si="61"/>
        <v/>
      </c>
      <c r="CE14" s="73" t="str">
        <f t="shared" si="62"/>
        <v/>
      </c>
      <c r="CF14" s="73" t="str">
        <f t="shared" si="63"/>
        <v/>
      </c>
      <c r="CG14" s="4"/>
      <c r="CV14" s="81"/>
      <c r="CW14" s="82"/>
      <c r="CX14" s="83"/>
      <c r="CY14" s="84"/>
      <c r="CZ14" s="65"/>
      <c r="DA14" s="85"/>
      <c r="DB14" s="86"/>
      <c r="DC14" s="87" t="str">
        <f t="shared" si="9"/>
        <v/>
      </c>
      <c r="DD14" s="87" t="str">
        <f t="shared" si="64"/>
        <v/>
      </c>
      <c r="DE14" s="87" t="str">
        <f t="shared" si="65"/>
        <v/>
      </c>
      <c r="DF14" s="87" t="str">
        <f t="shared" si="66"/>
        <v/>
      </c>
      <c r="DG14" s="87" t="str">
        <f t="shared" si="67"/>
        <v/>
      </c>
      <c r="DH14" s="88" t="str">
        <f t="shared" si="68"/>
        <v/>
      </c>
    </row>
    <row r="15" spans="1:126" ht="15.75" thickBot="1" x14ac:dyDescent="0.3">
      <c r="A15" s="90"/>
      <c r="B15" s="139"/>
      <c r="C15" s="38" t="s">
        <v>27</v>
      </c>
      <c r="D15" s="39"/>
      <c r="E15" s="40">
        <v>2.8093670405347656E-2</v>
      </c>
      <c r="F15" s="39"/>
      <c r="G15" s="40">
        <v>2.9282407407407406E-2</v>
      </c>
      <c r="H15" s="41"/>
      <c r="I15" s="50" t="str">
        <f t="shared" si="38"/>
        <v/>
      </c>
      <c r="J15" s="42"/>
      <c r="K15" s="53">
        <f t="shared" si="39"/>
        <v>-4.0115901350376078</v>
      </c>
      <c r="L15" s="43">
        <f t="shared" si="40"/>
        <v>-40.115901350376078</v>
      </c>
      <c r="M15" s="43">
        <f t="shared" si="41"/>
        <v>10</v>
      </c>
      <c r="N15" s="98"/>
      <c r="O15" s="90"/>
      <c r="P15" s="81"/>
      <c r="Q15" s="82"/>
      <c r="R15" s="83"/>
      <c r="S15" s="84"/>
      <c r="T15" s="65"/>
      <c r="U15" s="85"/>
      <c r="V15" s="86"/>
      <c r="W15" s="87" t="str">
        <f t="shared" si="69"/>
        <v/>
      </c>
      <c r="X15" s="87" t="str">
        <f t="shared" si="70"/>
        <v/>
      </c>
      <c r="Y15" s="87" t="str">
        <f t="shared" si="71"/>
        <v/>
      </c>
      <c r="Z15" s="87" t="str">
        <f t="shared" si="72"/>
        <v/>
      </c>
      <c r="AA15" s="87" t="str">
        <f t="shared" si="73"/>
        <v/>
      </c>
      <c r="AB15" s="88" t="str">
        <f t="shared" si="74"/>
        <v/>
      </c>
      <c r="AC15" s="4"/>
      <c r="AD15" s="76">
        <f>COUNTIF(Table!E:E,AE15)</f>
        <v>1</v>
      </c>
      <c r="AE15" s="38" t="s">
        <v>139</v>
      </c>
      <c r="AF15" s="39"/>
      <c r="AG15" s="40">
        <v>1.5290125476249224E-2</v>
      </c>
      <c r="AH15" s="39"/>
      <c r="AI15" s="40">
        <v>1.4374999999999999E-2</v>
      </c>
      <c r="AJ15" s="41"/>
      <c r="AK15" s="50">
        <f t="shared" si="16"/>
        <v>9.1512547624922509E-4</v>
      </c>
      <c r="AL15" s="42"/>
      <c r="AM15" s="53">
        <f t="shared" si="29"/>
        <v>6.4192733146946068</v>
      </c>
      <c r="AN15" s="43">
        <f t="shared" si="4"/>
        <v>64.192733146946068</v>
      </c>
      <c r="AO15" s="43">
        <f t="shared" si="17"/>
        <v>50</v>
      </c>
      <c r="AP15" s="98"/>
      <c r="BE15" s="4"/>
      <c r="BF15" s="76">
        <f>COUNTIF(Table!E:E,BG15)</f>
        <v>1</v>
      </c>
      <c r="BG15" s="38" t="s">
        <v>28</v>
      </c>
      <c r="BH15" s="39"/>
      <c r="BI15" s="40">
        <v>3.3515592742246761E-2</v>
      </c>
      <c r="BJ15" s="39"/>
      <c r="BK15" s="40">
        <v>3.0682870370370371E-2</v>
      </c>
      <c r="BL15" s="41"/>
      <c r="BM15" s="50">
        <f t="shared" si="20"/>
        <v>2.8327223718763901E-3</v>
      </c>
      <c r="BN15" s="42"/>
      <c r="BO15" s="53">
        <f t="shared" si="33"/>
        <v>9.2868761424588797</v>
      </c>
      <c r="BP15" s="43">
        <f t="shared" si="6"/>
        <v>92.868761424588797</v>
      </c>
      <c r="BQ15" s="43">
        <f t="shared" si="21"/>
        <v>50</v>
      </c>
      <c r="BR15" s="78"/>
      <c r="BS15" s="4"/>
      <c r="CG15" s="4"/>
    </row>
    <row r="16" spans="1:126" x14ac:dyDescent="0.25">
      <c r="A16" s="90"/>
      <c r="B16" s="139"/>
      <c r="C16" s="38" t="s">
        <v>106</v>
      </c>
      <c r="D16" s="39"/>
      <c r="E16" s="40"/>
      <c r="F16" s="39"/>
      <c r="G16" s="40">
        <v>2.9502314814814815E-2</v>
      </c>
      <c r="H16" s="41"/>
      <c r="I16" s="50" t="str">
        <f t="shared" si="38"/>
        <v/>
      </c>
      <c r="J16" s="42"/>
      <c r="K16" s="53">
        <f t="shared" si="39"/>
        <v>-100</v>
      </c>
      <c r="L16" s="43">
        <f t="shared" si="40"/>
        <v>-1000</v>
      </c>
      <c r="M16" s="43">
        <f t="shared" si="41"/>
        <v>10</v>
      </c>
      <c r="N16" s="98"/>
      <c r="O16" s="90"/>
      <c r="P16" s="69"/>
      <c r="Q16" s="70"/>
      <c r="R16" s="71"/>
      <c r="S16" s="72"/>
      <c r="T16" s="7"/>
      <c r="U16" s="67"/>
      <c r="V16" s="8"/>
      <c r="W16" s="73" t="str">
        <f t="shared" si="69"/>
        <v/>
      </c>
      <c r="X16" s="73" t="str">
        <f t="shared" si="70"/>
        <v/>
      </c>
      <c r="Y16" s="73" t="str">
        <f t="shared" si="71"/>
        <v/>
      </c>
      <c r="Z16" s="73" t="str">
        <f t="shared" si="72"/>
        <v/>
      </c>
      <c r="AA16" s="73" t="str">
        <f t="shared" si="73"/>
        <v/>
      </c>
      <c r="AB16" s="73" t="str">
        <f t="shared" si="74"/>
        <v/>
      </c>
      <c r="AC16" s="4"/>
      <c r="AD16" s="76">
        <f>COUNTIF(Table!E:E,AE16)</f>
        <v>1</v>
      </c>
      <c r="AE16" s="38" t="s">
        <v>90</v>
      </c>
      <c r="AF16" s="39"/>
      <c r="AG16" s="40">
        <v>1.4167708333333336E-2</v>
      </c>
      <c r="AH16" s="39"/>
      <c r="AI16" s="40">
        <v>1.4340277777777776E-2</v>
      </c>
      <c r="AJ16" s="41"/>
      <c r="AK16" s="50" t="str">
        <f t="shared" si="16"/>
        <v/>
      </c>
      <c r="AL16" s="42"/>
      <c r="AM16" s="53">
        <f t="shared" si="29"/>
        <v>-1.1539915254237059</v>
      </c>
      <c r="AN16" s="43">
        <f t="shared" si="4"/>
        <v>-11.539915254237059</v>
      </c>
      <c r="AO16" s="43">
        <f t="shared" si="17"/>
        <v>5</v>
      </c>
      <c r="AP16" s="98"/>
      <c r="BE16" s="4"/>
      <c r="BF16" s="76">
        <f>COUNTIF(Table!E:E,BG16)</f>
        <v>1</v>
      </c>
      <c r="BG16" s="38" t="s">
        <v>292</v>
      </c>
      <c r="BH16" s="39"/>
      <c r="BI16" s="40">
        <v>3.0904317362177604E-2</v>
      </c>
      <c r="BJ16" s="39"/>
      <c r="BK16" s="40">
        <v>3.1875000000000001E-2</v>
      </c>
      <c r="BL16" s="41"/>
      <c r="BM16" s="50" t="str">
        <f t="shared" si="20"/>
        <v/>
      </c>
      <c r="BN16" s="42"/>
      <c r="BO16" s="53">
        <f t="shared" si="33"/>
        <v>-2.9968015031884221</v>
      </c>
      <c r="BP16" s="43">
        <f t="shared" si="6"/>
        <v>-29.968015031884221</v>
      </c>
      <c r="BQ16" s="43">
        <f t="shared" si="21"/>
        <v>10</v>
      </c>
      <c r="BR16" s="78"/>
      <c r="BS16" s="4"/>
      <c r="CG16" s="4"/>
    </row>
    <row r="17" spans="1:85" x14ac:dyDescent="0.25">
      <c r="A17" s="90"/>
      <c r="B17" s="139"/>
      <c r="C17" s="38" t="s">
        <v>89</v>
      </c>
      <c r="D17" s="39"/>
      <c r="E17" s="40">
        <v>3.080512384929535E-2</v>
      </c>
      <c r="F17" s="39"/>
      <c r="G17" s="40">
        <v>3.0289351851851855E-2</v>
      </c>
      <c r="H17" s="41"/>
      <c r="I17" s="50">
        <f t="shared" si="38"/>
        <v>5.1577199744349406E-4</v>
      </c>
      <c r="J17" s="42"/>
      <c r="K17" s="53">
        <f t="shared" si="39"/>
        <v>1.7536676319987521</v>
      </c>
      <c r="L17" s="43">
        <f t="shared" si="40"/>
        <v>17.536676319987521</v>
      </c>
      <c r="M17" s="43">
        <f t="shared" si="41"/>
        <v>18</v>
      </c>
      <c r="N17" s="98"/>
      <c r="O17" s="90"/>
      <c r="AC17" s="4"/>
      <c r="AD17" s="76">
        <f>COUNTIF(Table!E:E,AE17)</f>
        <v>1</v>
      </c>
      <c r="AE17" s="38" t="s">
        <v>165</v>
      </c>
      <c r="AF17" s="39"/>
      <c r="AG17" s="40">
        <v>1.5051217265682829E-2</v>
      </c>
      <c r="AH17" s="39"/>
      <c r="AI17" s="40">
        <v>1.4675925925925926E-2</v>
      </c>
      <c r="AJ17" s="41"/>
      <c r="AK17" s="50">
        <f t="shared" si="16"/>
        <v>3.7529133975690299E-4</v>
      </c>
      <c r="AL17" s="42"/>
      <c r="AM17" s="53">
        <f t="shared" si="29"/>
        <v>2.6084687965988849</v>
      </c>
      <c r="AN17" s="43">
        <f t="shared" si="4"/>
        <v>26.084687965988849</v>
      </c>
      <c r="AO17" s="43">
        <f t="shared" si="17"/>
        <v>26</v>
      </c>
      <c r="AP17" s="98"/>
      <c r="BE17" s="4"/>
      <c r="BF17" s="76">
        <f>COUNTIF(Table!E:E,BG17)</f>
        <v>1</v>
      </c>
      <c r="BG17" s="38" t="s">
        <v>204</v>
      </c>
      <c r="BH17" s="39"/>
      <c r="BI17" s="40">
        <v>3.3117361111111104E-2</v>
      </c>
      <c r="BJ17" s="39"/>
      <c r="BK17" s="40">
        <v>3.2337962962962964E-2</v>
      </c>
      <c r="BL17" s="41"/>
      <c r="BM17" s="50">
        <f t="shared" si="20"/>
        <v>7.7939814814814018E-4</v>
      </c>
      <c r="BN17" s="42"/>
      <c r="BO17" s="53">
        <f t="shared" si="33"/>
        <v>2.4613697208303194</v>
      </c>
      <c r="BP17" s="43">
        <f t="shared" si="6"/>
        <v>24.613697208303194</v>
      </c>
      <c r="BQ17" s="43">
        <f t="shared" si="21"/>
        <v>25</v>
      </c>
      <c r="BR17" s="78"/>
      <c r="BS17" s="4"/>
      <c r="CG17" s="4"/>
    </row>
    <row r="18" spans="1:85" x14ac:dyDescent="0.25">
      <c r="A18" s="90"/>
      <c r="B18" s="139"/>
      <c r="C18" s="38" t="s">
        <v>84</v>
      </c>
      <c r="D18" s="39"/>
      <c r="E18" s="40">
        <v>2.9694638853244439E-2</v>
      </c>
      <c r="F18" s="39"/>
      <c r="G18" s="40">
        <v>3.0682870370370371E-2</v>
      </c>
      <c r="H18" s="41"/>
      <c r="I18" s="50" t="str">
        <f t="shared" ref="I18:I35" si="75">IF(G18="","",IF(G18&lt;E18,E18-G18,""))</f>
        <v/>
      </c>
      <c r="J18" s="42"/>
      <c r="K18" s="53">
        <f t="shared" si="39"/>
        <v>-3.1724026662097486</v>
      </c>
      <c r="L18" s="43">
        <f t="shared" ref="L18:L35" si="76">K18*10</f>
        <v>-31.724026662097486</v>
      </c>
      <c r="M18" s="43">
        <f t="shared" ref="M18:M35" si="77">IF(G18="","",ROUND(IF(L18&gt;=50,50,IF(L18&lt;=10,10,L18)),0))</f>
        <v>10</v>
      </c>
      <c r="N18" s="98"/>
      <c r="O18" s="90"/>
      <c r="AC18" s="4"/>
      <c r="AD18" s="76">
        <f>COUNTIF(Table!E:E,AE18)</f>
        <v>1</v>
      </c>
      <c r="AE18" s="38" t="s">
        <v>274</v>
      </c>
      <c r="AF18" s="39"/>
      <c r="AG18" s="40">
        <v>1.4092050670538037E-2</v>
      </c>
      <c r="AH18" s="39"/>
      <c r="AI18" s="40">
        <v>1.4884259259259259E-2</v>
      </c>
      <c r="AJ18" s="41"/>
      <c r="AK18" s="50" t="str">
        <f t="shared" si="16"/>
        <v/>
      </c>
      <c r="AL18" s="42"/>
      <c r="AM18" s="53">
        <f t="shared" si="29"/>
        <v>-5.2751201770253857</v>
      </c>
      <c r="AN18" s="43">
        <f t="shared" si="4"/>
        <v>-52.751201770253857</v>
      </c>
      <c r="AO18" s="43">
        <f t="shared" si="17"/>
        <v>5</v>
      </c>
      <c r="AP18" s="98"/>
      <c r="BE18" s="4"/>
      <c r="BF18" s="76">
        <f>COUNTIF(Table!E:E,BG18)</f>
        <v>1</v>
      </c>
      <c r="BG18" s="38" t="s">
        <v>251</v>
      </c>
      <c r="BH18" s="39"/>
      <c r="BI18" s="40">
        <v>3.440291932770715E-2</v>
      </c>
      <c r="BJ18" s="39"/>
      <c r="BK18" s="40">
        <v>3.2962962962962965E-2</v>
      </c>
      <c r="BL18" s="41"/>
      <c r="BM18" s="50">
        <f t="shared" si="20"/>
        <v>1.4399563647441854E-3</v>
      </c>
      <c r="BN18" s="42"/>
      <c r="BO18" s="53">
        <f t="shared" si="33"/>
        <v>4.4205911526985489</v>
      </c>
      <c r="BP18" s="43">
        <f t="shared" si="6"/>
        <v>44.205911526985489</v>
      </c>
      <c r="BQ18" s="43">
        <f t="shared" si="21"/>
        <v>44</v>
      </c>
      <c r="BR18" s="78"/>
      <c r="BS18" s="4"/>
      <c r="CG18" s="4"/>
    </row>
    <row r="19" spans="1:85" x14ac:dyDescent="0.25">
      <c r="A19" s="90"/>
      <c r="B19" s="139"/>
      <c r="C19" s="38" t="s">
        <v>281</v>
      </c>
      <c r="D19" s="39"/>
      <c r="E19" s="40">
        <v>3.25125E-2</v>
      </c>
      <c r="F19" s="39"/>
      <c r="G19" s="40">
        <v>3.1759259259259258E-2</v>
      </c>
      <c r="H19" s="41"/>
      <c r="I19" s="50">
        <f t="shared" si="75"/>
        <v>7.5324074074074182E-4</v>
      </c>
      <c r="J19" s="42"/>
      <c r="K19" s="53">
        <f t="shared" ref="K19" si="78">(E19/G19*100.05)-100</f>
        <v>2.4229059766763896</v>
      </c>
      <c r="L19" s="43">
        <f t="shared" si="76"/>
        <v>24.229059766763896</v>
      </c>
      <c r="M19" s="43">
        <f t="shared" si="77"/>
        <v>24</v>
      </c>
      <c r="N19" s="98"/>
      <c r="O19" s="90"/>
      <c r="AC19" s="4"/>
      <c r="AD19" s="76">
        <f>COUNTIF(Table!E:E,AE19)</f>
        <v>1</v>
      </c>
      <c r="AE19" s="38" t="s">
        <v>141</v>
      </c>
      <c r="AF19" s="39"/>
      <c r="AG19" s="40"/>
      <c r="AH19" s="39"/>
      <c r="AI19" s="40">
        <v>1.494212962962963E-2</v>
      </c>
      <c r="AJ19" s="41"/>
      <c r="AK19" s="50" t="str">
        <f t="shared" si="16"/>
        <v/>
      </c>
      <c r="AL19" s="42"/>
      <c r="AM19" s="53">
        <f t="shared" si="29"/>
        <v>-100</v>
      </c>
      <c r="AN19" s="43">
        <f t="shared" si="4"/>
        <v>-1000</v>
      </c>
      <c r="AO19" s="43">
        <f t="shared" si="17"/>
        <v>5</v>
      </c>
      <c r="AP19" s="98"/>
      <c r="BE19" s="4"/>
      <c r="BF19" s="76">
        <f>COUNTIF(Table!E:E,BG19)</f>
        <v>1</v>
      </c>
      <c r="BG19" s="38" t="s">
        <v>32</v>
      </c>
      <c r="BH19" s="39"/>
      <c r="BI19" s="40">
        <v>3.6777199074074077E-2</v>
      </c>
      <c r="BJ19" s="39"/>
      <c r="BK19" s="40">
        <v>3.6122685185185181E-2</v>
      </c>
      <c r="BL19" s="41"/>
      <c r="BM19" s="50">
        <f t="shared" ref="BM19" si="79">IF(BK19="","",IF(BK19&lt;BI19,BI19-BK19,""))</f>
        <v>6.5451388888889545E-4</v>
      </c>
      <c r="BN19" s="42"/>
      <c r="BO19" s="53">
        <f t="shared" ref="BO19" si="80">(BI19/BK19*100.05)-100</f>
        <v>1.8628252162768462</v>
      </c>
      <c r="BP19" s="43">
        <f t="shared" ref="BP19" si="81">BO19*10</f>
        <v>18.628252162768462</v>
      </c>
      <c r="BQ19" s="43">
        <f t="shared" si="21"/>
        <v>19</v>
      </c>
      <c r="BR19" s="78"/>
      <c r="BS19" s="4"/>
      <c r="CG19" s="4"/>
    </row>
    <row r="20" spans="1:85" x14ac:dyDescent="0.25">
      <c r="A20" s="90"/>
      <c r="B20" s="139"/>
      <c r="C20" s="38" t="s">
        <v>67</v>
      </c>
      <c r="D20" s="39"/>
      <c r="E20" s="40">
        <v>3.3365940990801632E-2</v>
      </c>
      <c r="F20" s="39"/>
      <c r="G20" s="40">
        <v>3.1805555555555552E-2</v>
      </c>
      <c r="H20" s="41"/>
      <c r="I20" s="50">
        <f t="shared" ref="I20:I26" si="82">IF(G20="","",IF(G20&lt;E20,E20-G20,""))</f>
        <v>1.5603854352460797E-3</v>
      </c>
      <c r="J20" s="42"/>
      <c r="K20" s="53">
        <f t="shared" ref="K20:K26" si="83">(E20/G20*100.05)-100</f>
        <v>4.9584683499295323</v>
      </c>
      <c r="L20" s="43">
        <f t="shared" ref="L20:L26" si="84">K20*10</f>
        <v>49.584683499295323</v>
      </c>
      <c r="M20" s="43">
        <f t="shared" ref="M20:M26" si="85">IF(G20="","",ROUND(IF(L20&gt;=50,50,IF(L20&lt;=10,10,L20)),0))</f>
        <v>50</v>
      </c>
      <c r="N20" s="98"/>
      <c r="O20" s="90"/>
      <c r="AC20" s="4"/>
      <c r="AD20" s="76">
        <f>COUNTIF(Table!E:E,AE20)</f>
        <v>1</v>
      </c>
      <c r="AE20" s="38" t="s">
        <v>34</v>
      </c>
      <c r="AF20" s="39"/>
      <c r="AG20" s="40">
        <v>1.5788888888888887E-2</v>
      </c>
      <c r="AH20" s="39"/>
      <c r="AI20" s="40">
        <v>1.5370370370370369E-2</v>
      </c>
      <c r="AJ20" s="41"/>
      <c r="AK20" s="50">
        <f t="shared" si="16"/>
        <v>4.1851851851851772E-4</v>
      </c>
      <c r="AL20" s="42"/>
      <c r="AM20" s="53">
        <f t="shared" si="29"/>
        <v>2.7742530120481916</v>
      </c>
      <c r="AN20" s="43">
        <f t="shared" si="4"/>
        <v>27.742530120481916</v>
      </c>
      <c r="AO20" s="43">
        <f t="shared" si="17"/>
        <v>28</v>
      </c>
      <c r="AP20" s="98"/>
      <c r="BE20" s="4"/>
      <c r="BF20" s="79"/>
      <c r="BG20" s="44"/>
      <c r="BH20" s="45"/>
      <c r="BI20" s="46"/>
      <c r="BK20" s="54"/>
      <c r="BL20" s="56"/>
      <c r="BM20" s="47" t="str">
        <f t="shared" ref="BM20:BM22" si="86">IF(BK20="","",IF(BK20&lt;BI20,BI20-BK20,""))</f>
        <v/>
      </c>
      <c r="BN20" s="47" t="str">
        <f t="shared" ref="BN20:BN22" si="87">IF(BL20="","",IF(BL20&lt;BJ20,BJ20-BL20,""))</f>
        <v/>
      </c>
      <c r="BO20" s="47" t="str">
        <f t="shared" ref="BO20:BO22" si="88">IF(BM20="","",IF(BM20&lt;BK20,BK20-BM20,""))</f>
        <v/>
      </c>
      <c r="BP20" s="47" t="str">
        <f t="shared" ref="BP20:BP22" si="89">IF(BN20="","",IF(BN20&lt;BL20,BL20-BN20,""))</f>
        <v/>
      </c>
      <c r="BQ20" s="47" t="str">
        <f t="shared" ref="BQ20:BQ22" si="90">IF(BO20="","",IF(BO20&lt;BM20,BM20-BO20,""))</f>
        <v/>
      </c>
      <c r="BR20" s="80" t="str">
        <f>IF(BP20="","",IF(BP20&lt;BN20,BN20-BP20,""))</f>
        <v/>
      </c>
      <c r="BS20" s="4"/>
      <c r="CG20" s="4"/>
    </row>
    <row r="21" spans="1:85" ht="15.75" thickBot="1" x14ac:dyDescent="0.3">
      <c r="A21" s="90"/>
      <c r="B21" s="139"/>
      <c r="C21" s="38" t="s">
        <v>204</v>
      </c>
      <c r="D21" s="39"/>
      <c r="E21" s="40">
        <v>3.3928873121427609E-2</v>
      </c>
      <c r="F21" s="39"/>
      <c r="G21" s="40">
        <v>3.2152777777777773E-2</v>
      </c>
      <c r="H21" s="41"/>
      <c r="I21" s="50">
        <f t="shared" si="82"/>
        <v>1.7760953436498361E-3</v>
      </c>
      <c r="J21" s="42"/>
      <c r="K21" s="53">
        <f t="shared" si="83"/>
        <v>5.5766870054064555</v>
      </c>
      <c r="L21" s="43">
        <f t="shared" si="84"/>
        <v>55.766870054064555</v>
      </c>
      <c r="M21" s="43">
        <f t="shared" si="85"/>
        <v>50</v>
      </c>
      <c r="N21" s="98"/>
      <c r="O21" s="90"/>
      <c r="AC21" s="4"/>
      <c r="AD21" s="76">
        <f>COUNTIF(Table!E:E,AE21)</f>
        <v>1</v>
      </c>
      <c r="AE21" s="38" t="s">
        <v>28</v>
      </c>
      <c r="AF21" s="39"/>
      <c r="AG21" s="40">
        <v>1.5530439814814813E-2</v>
      </c>
      <c r="AH21" s="39"/>
      <c r="AI21" s="40">
        <v>1.5636574074074074E-2</v>
      </c>
      <c r="AJ21" s="41"/>
      <c r="AK21" s="50" t="str">
        <f t="shared" si="16"/>
        <v/>
      </c>
      <c r="AL21" s="42"/>
      <c r="AM21" s="53">
        <f t="shared" si="29"/>
        <v>-0.6290958549222978</v>
      </c>
      <c r="AN21" s="43">
        <f t="shared" si="4"/>
        <v>-6.290958549222978</v>
      </c>
      <c r="AO21" s="43">
        <f t="shared" si="17"/>
        <v>5</v>
      </c>
      <c r="AP21" s="98"/>
      <c r="BE21" s="4"/>
      <c r="BF21" s="81"/>
      <c r="BG21" s="82"/>
      <c r="BH21" s="83"/>
      <c r="BI21" s="84"/>
      <c r="BJ21" s="65"/>
      <c r="BK21" s="85"/>
      <c r="BL21" s="86"/>
      <c r="BM21" s="87" t="str">
        <f t="shared" si="86"/>
        <v/>
      </c>
      <c r="BN21" s="87" t="str">
        <f t="shared" si="87"/>
        <v/>
      </c>
      <c r="BO21" s="87" t="str">
        <f t="shared" si="88"/>
        <v/>
      </c>
      <c r="BP21" s="87" t="str">
        <f t="shared" si="89"/>
        <v/>
      </c>
      <c r="BQ21" s="87" t="str">
        <f t="shared" si="90"/>
        <v/>
      </c>
      <c r="BR21" s="88" t="str">
        <f>IF(BP21="","",IF(BP21&lt;BN21,BN21-BP21,""))</f>
        <v/>
      </c>
      <c r="BS21" s="4"/>
      <c r="CG21" s="4"/>
    </row>
    <row r="22" spans="1:85" x14ac:dyDescent="0.25">
      <c r="A22" s="91"/>
      <c r="B22" s="139"/>
      <c r="C22" s="38" t="s">
        <v>36</v>
      </c>
      <c r="D22" s="39"/>
      <c r="E22" s="40">
        <v>3.3767637797312337E-2</v>
      </c>
      <c r="F22" s="39"/>
      <c r="G22" s="40">
        <v>3.2395833333333332E-2</v>
      </c>
      <c r="H22" s="41"/>
      <c r="I22" s="50">
        <f t="shared" si="82"/>
        <v>1.3718044639790053E-3</v>
      </c>
      <c r="J22" s="42"/>
      <c r="K22" s="53">
        <f t="shared" si="83"/>
        <v>4.2866262108120736</v>
      </c>
      <c r="L22" s="43">
        <f t="shared" si="84"/>
        <v>42.866262108120736</v>
      </c>
      <c r="M22" s="43">
        <f t="shared" si="85"/>
        <v>43</v>
      </c>
      <c r="N22" s="98"/>
      <c r="O22" s="91"/>
      <c r="AC22" s="4"/>
      <c r="AD22" s="76">
        <f>COUNTIF(Table!E:E,AE22)</f>
        <v>1</v>
      </c>
      <c r="AE22" s="38" t="s">
        <v>278</v>
      </c>
      <c r="AF22" s="39"/>
      <c r="AG22" s="40"/>
      <c r="AH22" s="39"/>
      <c r="AI22" s="40">
        <v>1.6203703703703703E-2</v>
      </c>
      <c r="AJ22" s="41"/>
      <c r="AK22" s="50" t="str">
        <f t="shared" si="16"/>
        <v/>
      </c>
      <c r="AL22" s="42"/>
      <c r="AM22" s="53">
        <f t="shared" si="29"/>
        <v>-100</v>
      </c>
      <c r="AN22" s="43">
        <f t="shared" si="4"/>
        <v>-1000</v>
      </c>
      <c r="AO22" s="43">
        <f t="shared" si="17"/>
        <v>5</v>
      </c>
      <c r="AP22" s="98"/>
      <c r="BE22" s="4"/>
      <c r="BF22" s="69"/>
      <c r="BG22" s="70"/>
      <c r="BH22" s="71"/>
      <c r="BI22" s="72"/>
      <c r="BJ22" s="7"/>
      <c r="BK22" s="67"/>
      <c r="BL22" s="8"/>
      <c r="BM22" s="73" t="str">
        <f t="shared" si="86"/>
        <v/>
      </c>
      <c r="BN22" s="73" t="str">
        <f t="shared" si="87"/>
        <v/>
      </c>
      <c r="BO22" s="73" t="str">
        <f t="shared" si="88"/>
        <v/>
      </c>
      <c r="BP22" s="73" t="str">
        <f t="shared" si="89"/>
        <v/>
      </c>
      <c r="BQ22" s="73" t="str">
        <f t="shared" si="90"/>
        <v/>
      </c>
      <c r="BR22" s="73" t="str">
        <f>IF(BP22="","",IF(BP22&lt;BN22,BN22-BP22,""))</f>
        <v/>
      </c>
      <c r="BS22" s="4"/>
      <c r="CG22" s="4"/>
    </row>
    <row r="23" spans="1:85" x14ac:dyDescent="0.25">
      <c r="A23" s="3"/>
      <c r="B23" s="139"/>
      <c r="C23" s="38" t="s">
        <v>107</v>
      </c>
      <c r="D23" s="39"/>
      <c r="E23" s="40">
        <v>3.4345076956671591E-2</v>
      </c>
      <c r="F23" s="39"/>
      <c r="G23" s="40">
        <v>3.2569444444444443E-2</v>
      </c>
      <c r="H23" s="41"/>
      <c r="I23" s="50">
        <f t="shared" si="82"/>
        <v>1.7756325122271488E-3</v>
      </c>
      <c r="J23" s="42"/>
      <c r="K23" s="53">
        <f t="shared" si="83"/>
        <v>5.5045613497140664</v>
      </c>
      <c r="L23" s="43">
        <f t="shared" si="84"/>
        <v>55.045613497140664</v>
      </c>
      <c r="M23" s="43">
        <f t="shared" si="85"/>
        <v>50</v>
      </c>
      <c r="N23" s="98"/>
      <c r="O23" s="3"/>
      <c r="AC23" s="4"/>
      <c r="AD23" s="76">
        <f>COUNTIF(Table!E:E,AE23)</f>
        <v>1</v>
      </c>
      <c r="AE23" s="38" t="s">
        <v>272</v>
      </c>
      <c r="AF23" s="39"/>
      <c r="AG23" s="40">
        <v>1.7123447416139585E-2</v>
      </c>
      <c r="AH23" s="39"/>
      <c r="AI23" s="40">
        <v>1.6400462962962964E-2</v>
      </c>
      <c r="AJ23" s="41"/>
      <c r="AK23" s="50">
        <f t="shared" si="16"/>
        <v>7.2298445317662066E-4</v>
      </c>
      <c r="AL23" s="42"/>
      <c r="AM23" s="53">
        <f t="shared" si="29"/>
        <v>4.4605215019645215</v>
      </c>
      <c r="AN23" s="43">
        <f t="shared" si="4"/>
        <v>44.605215019645215</v>
      </c>
      <c r="AO23" s="43">
        <f t="shared" si="17"/>
        <v>45</v>
      </c>
      <c r="AP23" s="98"/>
      <c r="BE23" s="4"/>
      <c r="BS23" s="4"/>
      <c r="CG23" s="4"/>
    </row>
    <row r="24" spans="1:85" x14ac:dyDescent="0.25">
      <c r="A24" s="3"/>
      <c r="B24" s="139"/>
      <c r="C24" s="38" t="s">
        <v>34</v>
      </c>
      <c r="D24" s="39"/>
      <c r="E24" s="40">
        <v>3.3742531746905419E-2</v>
      </c>
      <c r="F24" s="39"/>
      <c r="G24" s="40">
        <v>3.27662037037037E-2</v>
      </c>
      <c r="H24" s="41"/>
      <c r="I24" s="50">
        <f t="shared" si="82"/>
        <v>9.7632804320171851E-4</v>
      </c>
      <c r="J24" s="42"/>
      <c r="K24" s="53">
        <f t="shared" si="83"/>
        <v>3.0311699153689347</v>
      </c>
      <c r="L24" s="43">
        <f t="shared" si="84"/>
        <v>30.311699153689347</v>
      </c>
      <c r="M24" s="43">
        <f t="shared" si="85"/>
        <v>30</v>
      </c>
      <c r="N24" s="98"/>
      <c r="O24" s="3"/>
      <c r="AC24" s="4"/>
      <c r="AD24" s="76">
        <f>COUNTIF(Table!E:E,AE24)</f>
        <v>1</v>
      </c>
      <c r="AE24" s="38" t="s">
        <v>275</v>
      </c>
      <c r="AF24" s="39"/>
      <c r="AG24" s="40">
        <v>1.8067939814814842E-2</v>
      </c>
      <c r="AH24" s="39"/>
      <c r="AI24" s="40">
        <v>1.7928240740740741E-2</v>
      </c>
      <c r="AJ24" s="41"/>
      <c r="AK24" s="50">
        <f t="shared" si="16"/>
        <v>1.3969907407410109E-4</v>
      </c>
      <c r="AL24" s="42"/>
      <c r="AM24" s="53">
        <f t="shared" si="29"/>
        <v>0.82960200129129191</v>
      </c>
      <c r="AN24" s="43">
        <f t="shared" si="4"/>
        <v>8.2960200129129191</v>
      </c>
      <c r="AO24" s="43">
        <f t="shared" si="17"/>
        <v>8</v>
      </c>
      <c r="AP24" s="98"/>
      <c r="BE24" s="4"/>
      <c r="BS24" s="4"/>
      <c r="CG24" s="4"/>
    </row>
    <row r="25" spans="1:85" x14ac:dyDescent="0.25">
      <c r="A25" s="3"/>
      <c r="B25" s="139"/>
      <c r="C25" s="38" t="s">
        <v>274</v>
      </c>
      <c r="D25" s="39"/>
      <c r="E25" s="40">
        <v>2.9525694444444441E-2</v>
      </c>
      <c r="F25" s="39"/>
      <c r="G25" s="40">
        <v>3.3506944444444443E-2</v>
      </c>
      <c r="H25" s="41"/>
      <c r="I25" s="50" t="str">
        <f t="shared" si="82"/>
        <v/>
      </c>
      <c r="J25" s="42"/>
      <c r="K25" s="53">
        <f t="shared" si="83"/>
        <v>-11.837806217616588</v>
      </c>
      <c r="L25" s="43">
        <f t="shared" si="84"/>
        <v>-118.37806217616588</v>
      </c>
      <c r="M25" s="43">
        <f t="shared" si="85"/>
        <v>10</v>
      </c>
      <c r="N25" s="98"/>
      <c r="O25" s="3"/>
      <c r="AC25" s="4"/>
      <c r="AD25" s="76">
        <f>COUNTIF(Table!E:E,AE25)</f>
        <v>1</v>
      </c>
      <c r="AE25" s="38" t="s">
        <v>72</v>
      </c>
      <c r="AF25" s="39"/>
      <c r="AG25" s="40">
        <v>1.8949016203703702E-2</v>
      </c>
      <c r="AH25" s="39"/>
      <c r="AI25" s="40">
        <v>1.8796296296296297E-2</v>
      </c>
      <c r="AJ25" s="41"/>
      <c r="AK25" s="50">
        <f t="shared" si="16"/>
        <v>1.5271990740740524E-4</v>
      </c>
      <c r="AL25" s="42"/>
      <c r="AM25" s="53">
        <f t="shared" si="29"/>
        <v>0.86290624999999466</v>
      </c>
      <c r="AN25" s="43">
        <f t="shared" si="4"/>
        <v>8.6290624999999466</v>
      </c>
      <c r="AO25" s="43">
        <f t="shared" si="17"/>
        <v>9</v>
      </c>
      <c r="AP25" s="98"/>
      <c r="BE25" s="4"/>
      <c r="BS25" s="4"/>
      <c r="CG25" s="4"/>
    </row>
    <row r="26" spans="1:85" x14ac:dyDescent="0.25">
      <c r="A26" s="3"/>
      <c r="B26" s="139"/>
      <c r="C26" s="38" t="s">
        <v>269</v>
      </c>
      <c r="D26" s="39"/>
      <c r="E26" s="40">
        <v>3.3993592250974647E-2</v>
      </c>
      <c r="F26" s="39"/>
      <c r="G26" s="40">
        <v>3.4606481481481481E-2</v>
      </c>
      <c r="H26" s="41"/>
      <c r="I26" s="50" t="str">
        <f t="shared" si="82"/>
        <v/>
      </c>
      <c r="J26" s="42"/>
      <c r="K26" s="53">
        <f t="shared" si="83"/>
        <v>-1.721909910720683</v>
      </c>
      <c r="L26" s="43">
        <f t="shared" si="84"/>
        <v>-17.21909910720683</v>
      </c>
      <c r="M26" s="43">
        <f t="shared" si="85"/>
        <v>10</v>
      </c>
      <c r="N26" s="98"/>
      <c r="O26" s="3"/>
      <c r="AC26" s="4"/>
      <c r="AD26" s="76">
        <f>COUNTIF(Table!E:E,AE26)</f>
        <v>1</v>
      </c>
      <c r="AE26" s="38" t="s">
        <v>20</v>
      </c>
      <c r="AF26" s="39"/>
      <c r="AG26" s="40">
        <v>2.0756345334008327E-2</v>
      </c>
      <c r="AH26" s="39"/>
      <c r="AI26" s="40">
        <v>1.9131944444444444E-2</v>
      </c>
      <c r="AJ26" s="41"/>
      <c r="AK26" s="50">
        <f t="shared" si="16"/>
        <v>1.6244008895638824E-3</v>
      </c>
      <c r="AL26" s="42"/>
      <c r="AM26" s="53">
        <f t="shared" si="29"/>
        <v>8.5447617045824984</v>
      </c>
      <c r="AN26" s="43">
        <f t="shared" si="4"/>
        <v>85.447617045824984</v>
      </c>
      <c r="AO26" s="43">
        <f t="shared" si="17"/>
        <v>50</v>
      </c>
      <c r="AP26" s="98"/>
      <c r="BE26" s="4"/>
      <c r="BS26" s="4"/>
      <c r="CG26" s="4"/>
    </row>
    <row r="27" spans="1:85" x14ac:dyDescent="0.25">
      <c r="A27" s="3"/>
      <c r="B27" s="139"/>
      <c r="C27" s="38" t="s">
        <v>37</v>
      </c>
      <c r="D27" s="39"/>
      <c r="E27" s="40">
        <v>3.4947622166437757E-2</v>
      </c>
      <c r="F27" s="39"/>
      <c r="G27" s="40">
        <v>3.4733796296296297E-2</v>
      </c>
      <c r="H27" s="41"/>
      <c r="I27" s="50">
        <f t="shared" si="75"/>
        <v>2.1382587014145971E-4</v>
      </c>
      <c r="J27" s="42"/>
      <c r="K27" s="53">
        <f t="shared" ref="K27:K35" si="91">(E27/G27*100.05)-100</f>
        <v>0.6659211082243246</v>
      </c>
      <c r="L27" s="43">
        <f t="shared" si="76"/>
        <v>6.659211082243246</v>
      </c>
      <c r="M27" s="43">
        <f t="shared" si="77"/>
        <v>10</v>
      </c>
      <c r="N27" s="98"/>
      <c r="O27" s="3"/>
      <c r="AC27" s="4"/>
      <c r="AD27" s="76">
        <f>COUNTIF(Table!E:E,AE27)</f>
        <v>1</v>
      </c>
      <c r="AE27" s="38" t="s">
        <v>142</v>
      </c>
      <c r="AF27" s="39"/>
      <c r="AG27" s="40">
        <v>1.8948246893954013E-2</v>
      </c>
      <c r="AH27" s="39"/>
      <c r="AI27" s="40">
        <v>1.9340277777777779E-2</v>
      </c>
      <c r="AJ27" s="41"/>
      <c r="AK27" s="50" t="str">
        <f t="shared" si="16"/>
        <v/>
      </c>
      <c r="AL27" s="42"/>
      <c r="AM27" s="53">
        <f t="shared" si="29"/>
        <v>-1.9780313642462346</v>
      </c>
      <c r="AN27" s="43">
        <f t="shared" si="4"/>
        <v>-19.780313642462346</v>
      </c>
      <c r="AO27" s="43">
        <f t="shared" si="17"/>
        <v>5</v>
      </c>
      <c r="AP27" s="98"/>
      <c r="BE27" s="4"/>
      <c r="BS27" s="4"/>
      <c r="CG27" s="4"/>
    </row>
    <row r="28" spans="1:85" x14ac:dyDescent="0.25">
      <c r="A28" s="3"/>
      <c r="B28" s="139"/>
      <c r="C28" s="38" t="s">
        <v>96</v>
      </c>
      <c r="D28" s="39"/>
      <c r="E28" s="40">
        <v>3.6408333333333334E-2</v>
      </c>
      <c r="F28" s="39"/>
      <c r="G28" s="40">
        <v>3.5081018518518518E-2</v>
      </c>
      <c r="H28" s="41"/>
      <c r="I28" s="50">
        <f t="shared" si="75"/>
        <v>1.3273148148148159E-3</v>
      </c>
      <c r="J28" s="42"/>
      <c r="K28" s="53">
        <f t="shared" si="91"/>
        <v>3.8354615638403118</v>
      </c>
      <c r="L28" s="43">
        <f t="shared" si="76"/>
        <v>38.354615638403118</v>
      </c>
      <c r="M28" s="43">
        <f t="shared" si="77"/>
        <v>38</v>
      </c>
      <c r="N28" s="98"/>
      <c r="O28" s="3"/>
      <c r="AC28" s="4"/>
      <c r="AD28" s="79"/>
      <c r="AE28" s="44"/>
      <c r="AF28" s="45"/>
      <c r="AG28" s="46"/>
      <c r="AI28" s="54"/>
      <c r="AJ28" s="56"/>
      <c r="AK28" s="47" t="str">
        <f t="shared" ref="AK28:AK30" si="92">IF(AI28="","",IF(AI28&lt;AG28,AG28-AI28,""))</f>
        <v/>
      </c>
      <c r="AL28" s="47" t="str">
        <f t="shared" ref="AL28:AL30" si="93">IF(AJ28="","",IF(AJ28&lt;AH28,AH28-AJ28,""))</f>
        <v/>
      </c>
      <c r="AM28" s="47" t="str">
        <f t="shared" ref="AM28:AM30" si="94">IF(AK28="","",IF(AK28&lt;AI28,AI28-AK28,""))</f>
        <v/>
      </c>
      <c r="AN28" s="47" t="str">
        <f t="shared" ref="AN28:AN30" si="95">IF(AL28="","",IF(AL28&lt;AJ28,AJ28-AL28,""))</f>
        <v/>
      </c>
      <c r="AO28" s="47" t="str">
        <f t="shared" ref="AO28:AO30" si="96">IF(AM28="","",IF(AM28&lt;AK28,AK28-AM28,""))</f>
        <v/>
      </c>
      <c r="AP28" s="80" t="str">
        <f t="shared" ref="AP28:AP30" si="97">IF(AN28="","",IF(AN28&lt;AL28,AL28-AN28,""))</f>
        <v/>
      </c>
      <c r="BE28" s="4"/>
      <c r="BS28" s="4"/>
      <c r="CG28" s="4"/>
    </row>
    <row r="29" spans="1:85" ht="15.75" thickBot="1" x14ac:dyDescent="0.3">
      <c r="A29" s="3"/>
      <c r="B29" s="139"/>
      <c r="C29" s="38" t="s">
        <v>250</v>
      </c>
      <c r="D29" s="39"/>
      <c r="E29" s="40">
        <v>3.5449743174576311E-2</v>
      </c>
      <c r="F29" s="39"/>
      <c r="G29" s="40">
        <v>3.4965277777777783E-2</v>
      </c>
      <c r="H29" s="41"/>
      <c r="I29" s="50">
        <f t="shared" si="75"/>
        <v>4.8446539679852796E-4</v>
      </c>
      <c r="J29" s="42"/>
      <c r="K29" s="53">
        <f t="shared" si="91"/>
        <v>1.4362541935959712</v>
      </c>
      <c r="L29" s="43">
        <f t="shared" si="76"/>
        <v>14.362541935959712</v>
      </c>
      <c r="M29" s="43">
        <f t="shared" si="77"/>
        <v>14</v>
      </c>
      <c r="N29" s="98"/>
      <c r="O29" s="3"/>
      <c r="AC29" s="4"/>
      <c r="AD29" s="81"/>
      <c r="AE29" s="82"/>
      <c r="AF29" s="83"/>
      <c r="AG29" s="84"/>
      <c r="AH29" s="65"/>
      <c r="AI29" s="85"/>
      <c r="AJ29" s="86"/>
      <c r="AK29" s="87" t="str">
        <f t="shared" si="92"/>
        <v/>
      </c>
      <c r="AL29" s="87" t="str">
        <f t="shared" si="93"/>
        <v/>
      </c>
      <c r="AM29" s="87" t="str">
        <f t="shared" si="94"/>
        <v/>
      </c>
      <c r="AN29" s="87" t="str">
        <f t="shared" si="95"/>
        <v/>
      </c>
      <c r="AO29" s="87" t="str">
        <f t="shared" si="96"/>
        <v/>
      </c>
      <c r="AP29" s="88" t="str">
        <f t="shared" si="97"/>
        <v/>
      </c>
      <c r="BE29" s="4"/>
      <c r="BS29" s="4"/>
      <c r="CG29" s="4"/>
    </row>
    <row r="30" spans="1:85" x14ac:dyDescent="0.25">
      <c r="A30" s="3"/>
      <c r="B30" s="139"/>
      <c r="C30" s="38" t="s">
        <v>80</v>
      </c>
      <c r="D30" s="39"/>
      <c r="E30" s="40">
        <v>3.6271863485582131E-2</v>
      </c>
      <c r="F30" s="39"/>
      <c r="G30" s="40">
        <v>3.5555555555555556E-2</v>
      </c>
      <c r="H30" s="41"/>
      <c r="I30" s="50">
        <f t="shared" si="75"/>
        <v>7.1630793002657595E-4</v>
      </c>
      <c r="J30" s="42"/>
      <c r="K30" s="53">
        <f t="shared" si="91"/>
        <v>2.0656233612263435</v>
      </c>
      <c r="L30" s="43">
        <f t="shared" si="76"/>
        <v>20.656233612263435</v>
      </c>
      <c r="M30" s="43">
        <f t="shared" si="77"/>
        <v>21</v>
      </c>
      <c r="N30" s="98"/>
      <c r="O30" s="3"/>
      <c r="AC30" s="4"/>
      <c r="AD30" s="69"/>
      <c r="AE30" s="70"/>
      <c r="AF30" s="71"/>
      <c r="AG30" s="72"/>
      <c r="AH30" s="7"/>
      <c r="AI30" s="67"/>
      <c r="AJ30" s="8"/>
      <c r="AK30" s="73" t="str">
        <f t="shared" si="92"/>
        <v/>
      </c>
      <c r="AL30" s="73" t="str">
        <f t="shared" si="93"/>
        <v/>
      </c>
      <c r="AM30" s="73" t="str">
        <f t="shared" si="94"/>
        <v/>
      </c>
      <c r="AN30" s="73" t="str">
        <f t="shared" si="95"/>
        <v/>
      </c>
      <c r="AO30" s="73" t="str">
        <f t="shared" si="96"/>
        <v/>
      </c>
      <c r="AP30" s="73" t="str">
        <f t="shared" si="97"/>
        <v/>
      </c>
      <c r="BE30" s="4"/>
      <c r="BS30" s="4"/>
      <c r="CG30" s="4"/>
    </row>
    <row r="31" spans="1:85" x14ac:dyDescent="0.25">
      <c r="A31" s="3"/>
      <c r="B31" s="139"/>
      <c r="C31" s="38" t="s">
        <v>160</v>
      </c>
      <c r="D31" s="39"/>
      <c r="E31" s="40">
        <v>3.1084027777777776E-2</v>
      </c>
      <c r="F31" s="39"/>
      <c r="G31" s="40">
        <v>3.5648148148148151E-2</v>
      </c>
      <c r="H31" s="41"/>
      <c r="I31" s="50" t="str">
        <f t="shared" si="75"/>
        <v/>
      </c>
      <c r="J31" s="42"/>
      <c r="K31" s="53">
        <f t="shared" si="91"/>
        <v>-12.759648376623389</v>
      </c>
      <c r="L31" s="43">
        <f t="shared" si="76"/>
        <v>-127.59648376623389</v>
      </c>
      <c r="M31" s="43">
        <f t="shared" si="77"/>
        <v>10</v>
      </c>
      <c r="N31" s="98"/>
      <c r="O31" s="3"/>
      <c r="AC31" s="4"/>
      <c r="BE31" s="4"/>
      <c r="BS31" s="4"/>
      <c r="CG31" s="4"/>
    </row>
    <row r="32" spans="1:85" x14ac:dyDescent="0.25">
      <c r="A32" s="3"/>
      <c r="B32" s="139"/>
      <c r="C32" s="38" t="s">
        <v>254</v>
      </c>
      <c r="D32" s="39"/>
      <c r="E32" s="40">
        <v>3.5550167376203999E-2</v>
      </c>
      <c r="F32" s="39"/>
      <c r="G32" s="40">
        <v>3.5648148148148151E-2</v>
      </c>
      <c r="H32" s="41"/>
      <c r="I32" s="50" t="str">
        <f t="shared" si="75"/>
        <v/>
      </c>
      <c r="J32" s="42"/>
      <c r="K32" s="53">
        <f t="shared" si="91"/>
        <v>-0.22499258004295086</v>
      </c>
      <c r="L32" s="43">
        <f t="shared" si="76"/>
        <v>-2.2499258004295086</v>
      </c>
      <c r="M32" s="43">
        <f t="shared" si="77"/>
        <v>10</v>
      </c>
      <c r="N32" s="98"/>
      <c r="O32" s="3"/>
      <c r="AC32" s="4"/>
      <c r="BE32" s="4"/>
      <c r="BS32" s="4"/>
      <c r="CG32" s="4"/>
    </row>
    <row r="33" spans="1:85" x14ac:dyDescent="0.25">
      <c r="A33" s="3"/>
      <c r="B33" s="139"/>
      <c r="C33" s="38" t="s">
        <v>32</v>
      </c>
      <c r="D33" s="39"/>
      <c r="E33" s="40">
        <v>3.7608863509571662E-2</v>
      </c>
      <c r="F33" s="39"/>
      <c r="G33" s="40">
        <v>3.5706018518518519E-2</v>
      </c>
      <c r="H33" s="41"/>
      <c r="I33" s="50">
        <f t="shared" si="75"/>
        <v>1.9028449910531431E-3</v>
      </c>
      <c r="J33" s="42"/>
      <c r="K33" s="53">
        <f t="shared" si="91"/>
        <v>5.3818641857570526</v>
      </c>
      <c r="L33" s="43">
        <f t="shared" si="76"/>
        <v>53.818641857570526</v>
      </c>
      <c r="M33" s="43">
        <f t="shared" si="77"/>
        <v>50</v>
      </c>
      <c r="N33" s="98"/>
      <c r="O33" s="3"/>
      <c r="AC33" s="4"/>
      <c r="BE33" s="4"/>
      <c r="BS33" s="4"/>
      <c r="CG33" s="4"/>
    </row>
    <row r="34" spans="1:85" x14ac:dyDescent="0.25">
      <c r="A34" s="3"/>
      <c r="B34" s="139"/>
      <c r="C34" s="38" t="s">
        <v>133</v>
      </c>
      <c r="D34" s="39"/>
      <c r="E34" s="40"/>
      <c r="F34" s="39"/>
      <c r="G34" s="40">
        <v>3.9583333333333331E-2</v>
      </c>
      <c r="H34" s="41"/>
      <c r="I34" s="50" t="str">
        <f t="shared" si="75"/>
        <v/>
      </c>
      <c r="J34" s="42"/>
      <c r="K34" s="53">
        <f t="shared" si="91"/>
        <v>-100</v>
      </c>
      <c r="L34" s="43">
        <f t="shared" si="76"/>
        <v>-1000</v>
      </c>
      <c r="M34" s="43">
        <f t="shared" si="77"/>
        <v>10</v>
      </c>
      <c r="N34" s="98"/>
      <c r="O34" s="3"/>
      <c r="AC34" s="4"/>
      <c r="BE34" s="4"/>
      <c r="BS34" s="4"/>
      <c r="CG34" s="4"/>
    </row>
    <row r="35" spans="1:85" x14ac:dyDescent="0.25">
      <c r="A35" s="3"/>
      <c r="B35" s="139"/>
      <c r="C35" s="38" t="s">
        <v>284</v>
      </c>
      <c r="D35" s="39"/>
      <c r="E35" s="40">
        <v>4.1701149725900215E-2</v>
      </c>
      <c r="F35" s="39"/>
      <c r="G35" s="40">
        <v>4.0949074074074075E-2</v>
      </c>
      <c r="H35" s="41"/>
      <c r="I35" s="50">
        <f t="shared" si="75"/>
        <v>7.5207565182613956E-4</v>
      </c>
      <c r="J35" s="42"/>
      <c r="K35" s="53">
        <f t="shared" si="91"/>
        <v>1.8875304122650363</v>
      </c>
      <c r="L35" s="43">
        <f t="shared" si="76"/>
        <v>18.875304122650363</v>
      </c>
      <c r="M35" s="43">
        <f t="shared" si="77"/>
        <v>19</v>
      </c>
      <c r="N35" s="98"/>
      <c r="O35" s="3"/>
      <c r="AC35" s="4"/>
      <c r="BE35" s="4"/>
      <c r="BS35" s="4"/>
      <c r="CG35" s="4"/>
    </row>
    <row r="36" spans="1:85" x14ac:dyDescent="0.25">
      <c r="A36" s="3"/>
      <c r="B36" s="139"/>
      <c r="C36" s="38" t="s">
        <v>282</v>
      </c>
      <c r="D36" s="39"/>
      <c r="E36" s="40">
        <v>4.3851498247176129E-2</v>
      </c>
      <c r="F36" s="39"/>
      <c r="G36" s="40">
        <v>4.2303240740740738E-2</v>
      </c>
      <c r="H36" s="41"/>
      <c r="I36" s="50">
        <f t="shared" si="0"/>
        <v>1.548257506435391E-3</v>
      </c>
      <c r="J36" s="42"/>
      <c r="K36" s="53">
        <f t="shared" si="13"/>
        <v>3.7117327846866175</v>
      </c>
      <c r="L36" s="43">
        <f t="shared" si="1"/>
        <v>37.117327846866175</v>
      </c>
      <c r="M36" s="43">
        <f t="shared" si="14"/>
        <v>37</v>
      </c>
      <c r="N36" s="98"/>
      <c r="O36" s="3"/>
      <c r="AC36" s="4"/>
      <c r="BE36" s="4"/>
      <c r="BS36" s="4"/>
      <c r="CG36" s="4"/>
    </row>
    <row r="37" spans="1:85" x14ac:dyDescent="0.25">
      <c r="A37" s="3"/>
      <c r="B37" s="139"/>
      <c r="C37" s="38" t="s">
        <v>283</v>
      </c>
      <c r="D37" s="39"/>
      <c r="E37" s="40"/>
      <c r="F37" s="39"/>
      <c r="G37" s="40">
        <v>4.387731481481482E-2</v>
      </c>
      <c r="H37" s="41"/>
      <c r="I37" s="50" t="str">
        <f t="shared" si="0"/>
        <v/>
      </c>
      <c r="J37" s="42"/>
      <c r="K37" s="53">
        <f t="shared" si="13"/>
        <v>-100</v>
      </c>
      <c r="L37" s="43">
        <f t="shared" si="1"/>
        <v>-1000</v>
      </c>
      <c r="M37" s="43">
        <f t="shared" si="14"/>
        <v>10</v>
      </c>
      <c r="N37" s="98"/>
      <c r="O37" s="3"/>
      <c r="AC37" s="4"/>
      <c r="BE37" s="4"/>
      <c r="BS37" s="4"/>
      <c r="CG37" s="4"/>
    </row>
    <row r="38" spans="1:85" x14ac:dyDescent="0.25">
      <c r="A38" s="3"/>
      <c r="B38" s="79"/>
      <c r="C38" s="44"/>
      <c r="D38" s="45"/>
      <c r="E38" s="46"/>
      <c r="G38" s="131"/>
      <c r="H38" s="57"/>
      <c r="I38" s="47" t="str">
        <f t="shared" si="0"/>
        <v/>
      </c>
      <c r="J38" s="47" t="str">
        <f t="shared" ref="J38:J40" si="98">IF(H38="","",IF(H38&lt;F38,F38-H38,""))</f>
        <v/>
      </c>
      <c r="K38" s="47" t="str">
        <f t="shared" ref="K38:K40" si="99">IF(I38="","",IF(I38&lt;G38,G38-I38,""))</f>
        <v/>
      </c>
      <c r="L38" s="47" t="str">
        <f t="shared" ref="L38:L40" si="100">IF(J38="","",IF(J38&lt;H38,H38-J38,""))</f>
        <v/>
      </c>
      <c r="M38" s="47" t="str">
        <f t="shared" ref="M38:M40" si="101">IF(K38="","",IF(K38&lt;I38,I38-K38,""))</f>
        <v/>
      </c>
      <c r="N38" s="80" t="str">
        <f t="shared" ref="N38:N40" si="102">IF(L38="","",IF(L38&lt;J38,J38-L38,""))</f>
        <v/>
      </c>
      <c r="O38" s="3"/>
      <c r="AC38" s="4"/>
      <c r="BE38" s="4"/>
      <c r="BS38" s="4"/>
      <c r="CG38" s="4"/>
    </row>
    <row r="39" spans="1:85" ht="15.75" thickBot="1" x14ac:dyDescent="0.3">
      <c r="A39" s="3"/>
      <c r="B39" s="81"/>
      <c r="C39" s="82"/>
      <c r="D39" s="83"/>
      <c r="E39" s="84"/>
      <c r="F39" s="65"/>
      <c r="G39" s="85"/>
      <c r="H39" s="86"/>
      <c r="I39" s="87" t="str">
        <f t="shared" si="0"/>
        <v/>
      </c>
      <c r="J39" s="87" t="str">
        <f t="shared" si="98"/>
        <v/>
      </c>
      <c r="K39" s="87" t="str">
        <f t="shared" si="99"/>
        <v/>
      </c>
      <c r="L39" s="87" t="str">
        <f t="shared" si="100"/>
        <v/>
      </c>
      <c r="M39" s="87" t="str">
        <f t="shared" si="101"/>
        <v/>
      </c>
      <c r="N39" s="88" t="str">
        <f t="shared" si="102"/>
        <v/>
      </c>
      <c r="O39" s="3"/>
      <c r="AC39" s="4"/>
      <c r="BE39" s="4"/>
      <c r="BS39" s="4"/>
      <c r="CG39" s="4"/>
    </row>
    <row r="40" spans="1:85" x14ac:dyDescent="0.25">
      <c r="A40" s="3"/>
      <c r="B40" s="69"/>
      <c r="C40" s="70"/>
      <c r="D40" s="71"/>
      <c r="E40" s="72"/>
      <c r="F40" s="7"/>
      <c r="G40" s="67"/>
      <c r="H40" s="8"/>
      <c r="I40" s="73" t="str">
        <f t="shared" si="0"/>
        <v/>
      </c>
      <c r="J40" s="73" t="str">
        <f t="shared" si="98"/>
        <v/>
      </c>
      <c r="K40" s="73" t="str">
        <f t="shared" si="99"/>
        <v/>
      </c>
      <c r="L40" s="73" t="str">
        <f t="shared" si="100"/>
        <v/>
      </c>
      <c r="M40" s="73" t="str">
        <f t="shared" si="101"/>
        <v/>
      </c>
      <c r="N40" s="73" t="str">
        <f t="shared" si="102"/>
        <v/>
      </c>
      <c r="O40" s="3"/>
      <c r="AC40" s="4"/>
      <c r="BE40" s="4"/>
      <c r="BS40" s="4"/>
      <c r="CG40" s="4"/>
    </row>
    <row r="41" spans="1:85" x14ac:dyDescent="0.25">
      <c r="A41" s="3"/>
      <c r="O41" s="3"/>
      <c r="AC41" s="4"/>
      <c r="BE41" s="4"/>
      <c r="BS41" s="4"/>
      <c r="CG41" s="4"/>
    </row>
    <row r="42" spans="1:85" x14ac:dyDescent="0.25">
      <c r="A42" s="3"/>
      <c r="O42" s="3"/>
      <c r="AC42" s="4"/>
      <c r="BE42" s="4"/>
      <c r="BS42" s="4"/>
      <c r="CG42" s="4"/>
    </row>
    <row r="43" spans="1:85" x14ac:dyDescent="0.25">
      <c r="A43" s="3"/>
      <c r="O43" s="3"/>
      <c r="AC43" s="4"/>
      <c r="BE43" s="4"/>
      <c r="BS43" s="4"/>
      <c r="CG43" s="4"/>
    </row>
    <row r="44" spans="1:85" x14ac:dyDescent="0.25">
      <c r="A44" s="3"/>
      <c r="O44" s="3"/>
      <c r="AC44" s="4"/>
      <c r="BE44" s="4"/>
      <c r="BS44" s="4"/>
      <c r="CG44" s="4"/>
    </row>
    <row r="45" spans="1:85" x14ac:dyDescent="0.25">
      <c r="A45" s="3"/>
      <c r="O45" s="3"/>
      <c r="AC45" s="4"/>
      <c r="BE45" s="4"/>
      <c r="BS45" s="4"/>
      <c r="CG45" s="4"/>
    </row>
    <row r="46" spans="1:85" x14ac:dyDescent="0.25">
      <c r="AC46" s="4"/>
      <c r="BE46" s="4"/>
      <c r="BS46" s="4"/>
      <c r="CG46" s="4"/>
    </row>
    <row r="47" spans="1:85" x14ac:dyDescent="0.25">
      <c r="AC47" s="4"/>
      <c r="BE47" s="4"/>
      <c r="BS47" s="4"/>
      <c r="CG47" s="4"/>
    </row>
    <row r="48" spans="1:85" x14ac:dyDescent="0.25">
      <c r="AC48" s="4"/>
      <c r="BE48" s="4"/>
      <c r="BS48" s="4"/>
      <c r="CG48" s="4"/>
    </row>
    <row r="49" spans="29:85" x14ac:dyDescent="0.25">
      <c r="AC49" s="4"/>
      <c r="BE49" s="4"/>
      <c r="BS49" s="4"/>
      <c r="CG49" s="4"/>
    </row>
  </sheetData>
  <sortState ref="Q7:AA47">
    <sortCondition ref="Q7:Q47"/>
  </sortState>
  <mergeCells count="27">
    <mergeCell ref="BG2:BQ2"/>
    <mergeCell ref="BG3:BQ3"/>
    <mergeCell ref="AS2:BC2"/>
    <mergeCell ref="AS3:BC3"/>
    <mergeCell ref="BU2:CE2"/>
    <mergeCell ref="BU3:CE3"/>
    <mergeCell ref="DK2:DU2"/>
    <mergeCell ref="DK3:DU3"/>
    <mergeCell ref="CI2:CS2"/>
    <mergeCell ref="CI3:CS3"/>
    <mergeCell ref="CW2:DG2"/>
    <mergeCell ref="CW3:DG3"/>
    <mergeCell ref="C2:M2"/>
    <mergeCell ref="C3:M3"/>
    <mergeCell ref="E4:G4"/>
    <mergeCell ref="S4:U4"/>
    <mergeCell ref="AG4:AI4"/>
    <mergeCell ref="Q2:AA2"/>
    <mergeCell ref="Q3:AA3"/>
    <mergeCell ref="AE2:AO2"/>
    <mergeCell ref="AE3:AO3"/>
    <mergeCell ref="DM4:DO4"/>
    <mergeCell ref="AU4:AW4"/>
    <mergeCell ref="BI4:BK4"/>
    <mergeCell ref="BW4:BY4"/>
    <mergeCell ref="CK4:CM4"/>
    <mergeCell ref="CY4:DA4"/>
  </mergeCells>
  <dataValidations count="8">
    <dataValidation type="list" allowBlank="1" showInputMessage="1" showErrorMessage="1" sqref="AE7:AE27" xr:uid="{00000000-0002-0000-0200-000000000000}">
      <formula1>$A$3:$A$245</formula1>
    </dataValidation>
    <dataValidation type="list" allowBlank="1" showInputMessage="1" showErrorMessage="1" sqref="CW7:CW12" xr:uid="{00000000-0002-0000-0200-000001000000}">
      <formula1>$A$3:$A$245</formula1>
    </dataValidation>
    <dataValidation type="list" allowBlank="1" showInputMessage="1" showErrorMessage="1" sqref="CI7:CI10" xr:uid="{00000000-0002-0000-0200-000002000000}">
      <formula1>$A$3:$A$245</formula1>
    </dataValidation>
    <dataValidation type="list" allowBlank="1" showInputMessage="1" showErrorMessage="1" sqref="BU7:BU11" xr:uid="{00000000-0002-0000-0200-000003000000}">
      <formula1>$A$3:$A$245</formula1>
    </dataValidation>
    <dataValidation type="list" allowBlank="1" showInputMessage="1" showErrorMessage="1" sqref="DK7:DK10" xr:uid="{00000000-0002-0000-0200-000004000000}">
      <formula1>$A$3:$A$245</formula1>
    </dataValidation>
    <dataValidation type="list" allowBlank="1" showInputMessage="1" showErrorMessage="1" sqref="BG7:BG19" xr:uid="{00000000-0002-0000-0200-000005000000}">
      <formula1>$A$3:$A$245</formula1>
    </dataValidation>
    <dataValidation type="list" allowBlank="1" showInputMessage="1" showErrorMessage="1" sqref="AS7:AS9" xr:uid="{00000000-0002-0000-0200-000006000000}">
      <formula1>$A$3:$A$245</formula1>
    </dataValidation>
    <dataValidation type="list" allowBlank="1" showInputMessage="1" showErrorMessage="1" sqref="C7:C37" xr:uid="{00000000-0002-0000-0200-000007000000}">
      <formula1>$A$3:$A$245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8000000}">
          <x14:formula1>
            <xm:f>Names!$A$3:$A$245</xm:f>
          </x14:formula1>
          <xm:sqref>Q7:Q13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R60"/>
  <sheetViews>
    <sheetView topLeftCell="H1" workbookViewId="0">
      <selection activeCell="AO7" sqref="AO7:AO27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6.28515625" style="22" bestFit="1" customWidth="1"/>
    <col min="4" max="4" width="13.7109375" style="1" hidden="1" customWidth="1"/>
    <col min="5" max="5" width="13" style="1" hidden="1" customWidth="1"/>
    <col min="6" max="6" width="9.140625" style="1"/>
    <col min="7" max="7" width="9.140625" style="1" customWidth="1"/>
    <col min="8" max="8" width="3.85546875" style="1" customWidth="1"/>
    <col min="9" max="9" width="6.42578125" style="52" customWidth="1"/>
    <col min="10" max="10" width="18" style="22" bestFit="1" customWidth="1"/>
    <col min="11" max="11" width="0.85546875" style="1" customWidth="1"/>
    <col min="12" max="12" width="10" style="57" bestFit="1" customWidth="1"/>
    <col min="13" max="13" width="0.85546875" style="1" customWidth="1"/>
    <col min="14" max="14" width="11.42578125" style="1" bestFit="1" customWidth="1"/>
    <col min="15" max="15" width="0.85546875" style="1" customWidth="1"/>
    <col min="16" max="16" width="10.42578125" style="1" bestFit="1" customWidth="1"/>
    <col min="17" max="17" width="0.85546875" style="1" customWidth="1"/>
    <col min="18" max="18" width="13.7109375" style="1" hidden="1" customWidth="1"/>
    <col min="19" max="19" width="13" style="1" hidden="1" customWidth="1"/>
    <col min="20" max="20" width="9.140625" style="1"/>
    <col min="21" max="21" width="9.140625" style="1" customWidth="1"/>
    <col min="22" max="22" width="3.85546875" style="1" customWidth="1"/>
    <col min="23" max="23" width="6.42578125" style="52" customWidth="1"/>
    <col min="24" max="24" width="16.28515625" style="22" bestFit="1" customWidth="1"/>
    <col min="25" max="25" width="13.7109375" style="135" hidden="1" customWidth="1"/>
    <col min="26" max="26" width="13" style="135" hidden="1" customWidth="1"/>
    <col min="27" max="27" width="9.140625" style="135"/>
    <col min="28" max="28" width="9.140625" style="135" customWidth="1"/>
    <col min="29" max="29" width="3.85546875" style="1" customWidth="1"/>
    <col min="30" max="30" width="6.42578125" style="52" customWidth="1"/>
    <col min="31" max="31" width="18" style="22" bestFit="1" customWidth="1"/>
    <col min="32" max="32" width="0.85546875" style="1" customWidth="1"/>
    <col min="33" max="33" width="10" style="57" bestFit="1" customWidth="1"/>
    <col min="34" max="34" width="0.85546875" style="1" customWidth="1"/>
    <col min="35" max="35" width="11.42578125" style="1" bestFit="1" customWidth="1"/>
    <col min="36" max="36" width="0.85546875" style="1" customWidth="1"/>
    <col min="37" max="37" width="10.42578125" style="1" bestFit="1" customWidth="1"/>
    <col min="38" max="38" width="0.85546875" style="1" customWidth="1"/>
    <col min="39" max="39" width="13.7109375" style="1" hidden="1" customWidth="1"/>
    <col min="40" max="40" width="13" style="1" hidden="1" customWidth="1"/>
    <col min="41" max="41" width="9.140625" style="1"/>
    <col min="42" max="42" width="9.140625" style="1" customWidth="1"/>
    <col min="43" max="43" width="3" style="1" customWidth="1"/>
    <col min="44" max="44" width="6.42578125" style="52" customWidth="1"/>
    <col min="45" max="45" width="16.28515625" style="22" bestFit="1" customWidth="1"/>
    <col min="46" max="46" width="0.85546875" style="1" customWidth="1"/>
    <col min="47" max="47" width="10" style="57" bestFit="1" customWidth="1"/>
    <col min="48" max="48" width="0.85546875" style="1" customWidth="1"/>
    <col min="49" max="49" width="11.42578125" style="1" bestFit="1" customWidth="1"/>
    <col min="50" max="50" width="0.85546875" style="1" customWidth="1"/>
    <col min="51" max="51" width="10.42578125" style="1" bestFit="1" customWidth="1"/>
    <col min="52" max="52" width="0.85546875" style="1" customWidth="1"/>
    <col min="53" max="53" width="13.7109375" style="1" hidden="1" customWidth="1"/>
    <col min="54" max="54" width="13" style="1" hidden="1" customWidth="1"/>
    <col min="55" max="55" width="9.140625" style="1"/>
    <col min="56" max="56" width="9.140625" style="1" customWidth="1"/>
    <col min="57" max="57" width="3.85546875" style="1" customWidth="1"/>
    <col min="58" max="58" width="6.42578125" style="52" customWidth="1"/>
    <col min="59" max="59" width="16.28515625" style="22" bestFit="1" customWidth="1"/>
    <col min="60" max="60" width="0.85546875" style="1" customWidth="1"/>
    <col min="61" max="61" width="10" style="57" bestFit="1" customWidth="1"/>
    <col min="62" max="62" width="0.85546875" style="1" customWidth="1"/>
    <col min="63" max="63" width="11.42578125" style="1" bestFit="1" customWidth="1"/>
    <col min="64" max="64" width="0.85546875" style="1" customWidth="1"/>
    <col min="65" max="65" width="10.42578125" style="1" bestFit="1" customWidth="1"/>
    <col min="66" max="66" width="0.85546875" style="1" customWidth="1"/>
    <col min="67" max="67" width="13.7109375" style="1" hidden="1" customWidth="1"/>
    <col min="68" max="68" width="13" style="1" hidden="1" customWidth="1"/>
    <col min="69" max="69" width="9.140625" style="1"/>
    <col min="70" max="70" width="9.140625" style="1" customWidth="1"/>
    <col min="71" max="16384" width="9.140625" style="1"/>
  </cols>
  <sheetData>
    <row r="1" spans="1:70" ht="15.75" thickBot="1" x14ac:dyDescent="0.3">
      <c r="A1" s="89"/>
      <c r="B1" s="68"/>
      <c r="C1" s="23"/>
      <c r="D1" s="5"/>
      <c r="E1" s="5"/>
      <c r="F1" s="5"/>
      <c r="G1" s="5"/>
      <c r="I1" s="68"/>
      <c r="J1" s="23"/>
      <c r="K1" s="5"/>
      <c r="L1" s="6"/>
      <c r="M1" s="5"/>
      <c r="N1" s="5"/>
      <c r="O1" s="5"/>
      <c r="P1" s="5"/>
      <c r="Q1" s="5"/>
      <c r="R1" s="5"/>
      <c r="S1" s="5"/>
      <c r="T1" s="5"/>
      <c r="U1" s="5"/>
      <c r="V1" s="89"/>
      <c r="W1" s="68"/>
      <c r="X1" s="23"/>
      <c r="Y1" s="5"/>
      <c r="Z1" s="5"/>
      <c r="AA1" s="5"/>
      <c r="AB1" s="5"/>
      <c r="AC1" s="5"/>
      <c r="AD1" s="68"/>
      <c r="AE1" s="23"/>
      <c r="AF1" s="5"/>
      <c r="AG1" s="6"/>
      <c r="AH1" s="5"/>
      <c r="AI1" s="5"/>
      <c r="AJ1" s="5"/>
      <c r="AK1" s="5"/>
      <c r="AL1" s="5"/>
      <c r="AM1" s="5"/>
      <c r="AN1" s="5"/>
      <c r="AO1" s="5"/>
      <c r="AP1" s="5"/>
      <c r="AR1" s="68"/>
      <c r="AS1" s="23"/>
      <c r="AT1" s="5"/>
      <c r="AU1" s="6"/>
      <c r="AV1" s="5"/>
      <c r="AW1" s="5"/>
      <c r="AX1" s="5"/>
      <c r="AY1" s="5"/>
      <c r="AZ1" s="5"/>
      <c r="BA1" s="5"/>
      <c r="BB1" s="5"/>
      <c r="BC1" s="5"/>
      <c r="BD1" s="5"/>
      <c r="BF1" s="68"/>
      <c r="BG1" s="23"/>
      <c r="BH1" s="5"/>
      <c r="BI1" s="6"/>
      <c r="BJ1" s="5"/>
      <c r="BK1" s="5"/>
      <c r="BL1" s="5"/>
      <c r="BM1" s="5"/>
      <c r="BN1" s="5"/>
      <c r="BO1" s="5"/>
      <c r="BP1" s="5"/>
      <c r="BQ1" s="5"/>
      <c r="BR1" s="5"/>
    </row>
    <row r="2" spans="1:70" ht="21" x14ac:dyDescent="0.35">
      <c r="A2" s="89"/>
      <c r="B2" s="74"/>
      <c r="C2" s="153" t="s">
        <v>235</v>
      </c>
      <c r="D2" s="154"/>
      <c r="E2" s="154"/>
      <c r="F2" s="155"/>
      <c r="G2" s="61"/>
      <c r="H2" s="4"/>
      <c r="I2" s="74"/>
      <c r="J2" s="153" t="s">
        <v>205</v>
      </c>
      <c r="K2" s="154"/>
      <c r="L2" s="154"/>
      <c r="M2" s="154"/>
      <c r="N2" s="154"/>
      <c r="O2" s="154"/>
      <c r="P2" s="154"/>
      <c r="Q2" s="154"/>
      <c r="R2" s="154"/>
      <c r="S2" s="154"/>
      <c r="T2" s="155"/>
      <c r="U2" s="61"/>
      <c r="V2" s="89"/>
      <c r="W2" s="159" t="s">
        <v>237</v>
      </c>
      <c r="X2" s="148"/>
      <c r="Y2" s="148"/>
      <c r="Z2" s="148"/>
      <c r="AA2" s="148"/>
      <c r="AB2" s="160"/>
      <c r="AC2" s="140"/>
      <c r="AD2" s="74"/>
      <c r="AE2" s="153" t="s">
        <v>238</v>
      </c>
      <c r="AF2" s="154"/>
      <c r="AG2" s="154"/>
      <c r="AH2" s="154"/>
      <c r="AI2" s="154"/>
      <c r="AJ2" s="154"/>
      <c r="AK2" s="154"/>
      <c r="AL2" s="154"/>
      <c r="AM2" s="154"/>
      <c r="AN2" s="154"/>
      <c r="AO2" s="155"/>
      <c r="AP2" s="61"/>
      <c r="AR2" s="74"/>
      <c r="AS2" s="153" t="s">
        <v>239</v>
      </c>
      <c r="AT2" s="154"/>
      <c r="AU2" s="154"/>
      <c r="AV2" s="154"/>
      <c r="AW2" s="154"/>
      <c r="AX2" s="154"/>
      <c r="AY2" s="154"/>
      <c r="AZ2" s="154"/>
      <c r="BA2" s="154"/>
      <c r="BB2" s="154"/>
      <c r="BC2" s="155"/>
      <c r="BD2" s="61"/>
      <c r="BE2" s="4"/>
      <c r="BF2" s="74"/>
      <c r="BG2" s="153" t="s">
        <v>240</v>
      </c>
      <c r="BH2" s="154"/>
      <c r="BI2" s="154"/>
      <c r="BJ2" s="154"/>
      <c r="BK2" s="154"/>
      <c r="BL2" s="154"/>
      <c r="BM2" s="154"/>
      <c r="BN2" s="154"/>
      <c r="BO2" s="154"/>
      <c r="BP2" s="154"/>
      <c r="BQ2" s="155"/>
      <c r="BR2" s="61"/>
    </row>
    <row r="3" spans="1:70" ht="21" x14ac:dyDescent="0.35">
      <c r="A3" s="4"/>
      <c r="B3" s="75"/>
      <c r="C3" s="156">
        <v>43225</v>
      </c>
      <c r="D3" s="157"/>
      <c r="E3" s="157"/>
      <c r="F3" s="158"/>
      <c r="G3" s="63"/>
      <c r="H3" s="4"/>
      <c r="I3" s="75"/>
      <c r="J3" s="156">
        <v>43229</v>
      </c>
      <c r="K3" s="157"/>
      <c r="L3" s="157"/>
      <c r="M3" s="157"/>
      <c r="N3" s="157"/>
      <c r="O3" s="157"/>
      <c r="P3" s="157"/>
      <c r="Q3" s="157"/>
      <c r="R3" s="157"/>
      <c r="S3" s="157"/>
      <c r="T3" s="158"/>
      <c r="U3" s="63"/>
      <c r="V3" s="4"/>
      <c r="W3" s="161">
        <v>43254</v>
      </c>
      <c r="X3" s="157"/>
      <c r="Y3" s="157"/>
      <c r="Z3" s="157"/>
      <c r="AA3" s="157"/>
      <c r="AB3" s="162"/>
      <c r="AC3" s="140"/>
      <c r="AD3" s="75"/>
      <c r="AE3" s="156">
        <v>43271</v>
      </c>
      <c r="AF3" s="157"/>
      <c r="AG3" s="157"/>
      <c r="AH3" s="157"/>
      <c r="AI3" s="157"/>
      <c r="AJ3" s="157"/>
      <c r="AK3" s="157"/>
      <c r="AL3" s="157"/>
      <c r="AM3" s="157"/>
      <c r="AN3" s="157"/>
      <c r="AO3" s="158"/>
      <c r="AP3" s="63"/>
      <c r="AR3" s="75"/>
      <c r="AS3" s="156">
        <v>43289</v>
      </c>
      <c r="AT3" s="157"/>
      <c r="AU3" s="157"/>
      <c r="AV3" s="157"/>
      <c r="AW3" s="157"/>
      <c r="AX3" s="157"/>
      <c r="AY3" s="157"/>
      <c r="AZ3" s="157"/>
      <c r="BA3" s="157"/>
      <c r="BB3" s="157"/>
      <c r="BC3" s="158"/>
      <c r="BD3" s="63"/>
      <c r="BE3" s="4"/>
      <c r="BF3" s="75"/>
      <c r="BG3" s="156">
        <v>43317</v>
      </c>
      <c r="BH3" s="157"/>
      <c r="BI3" s="157"/>
      <c r="BJ3" s="157"/>
      <c r="BK3" s="157"/>
      <c r="BL3" s="157"/>
      <c r="BM3" s="157"/>
      <c r="BN3" s="157"/>
      <c r="BO3" s="157"/>
      <c r="BP3" s="157"/>
      <c r="BQ3" s="158"/>
      <c r="BR3" s="63"/>
    </row>
    <row r="4" spans="1:70" x14ac:dyDescent="0.25">
      <c r="A4" s="4"/>
      <c r="B4" s="75"/>
      <c r="C4" s="37"/>
      <c r="D4" s="57"/>
      <c r="E4" s="57"/>
      <c r="F4" s="57"/>
      <c r="G4" s="63"/>
      <c r="H4" s="4"/>
      <c r="I4" s="75"/>
      <c r="J4" s="37"/>
      <c r="K4" s="57"/>
      <c r="L4" s="150" t="s">
        <v>247</v>
      </c>
      <c r="M4" s="151"/>
      <c r="N4" s="152"/>
      <c r="O4" s="57"/>
      <c r="P4" s="57"/>
      <c r="Q4" s="57"/>
      <c r="R4" s="57"/>
      <c r="S4" s="57"/>
      <c r="T4" s="57"/>
      <c r="U4" s="63"/>
      <c r="V4" s="4"/>
      <c r="W4" s="75"/>
      <c r="X4" s="37"/>
      <c r="Y4" s="57"/>
      <c r="Z4" s="57"/>
      <c r="AA4" s="57"/>
      <c r="AB4" s="63"/>
      <c r="AC4" s="4"/>
      <c r="AD4" s="75"/>
      <c r="AE4" s="37"/>
      <c r="AF4" s="57"/>
      <c r="AG4" s="150" t="s">
        <v>248</v>
      </c>
      <c r="AH4" s="151"/>
      <c r="AI4" s="152"/>
      <c r="AJ4" s="57"/>
      <c r="AK4" s="57"/>
      <c r="AL4" s="57"/>
      <c r="AM4" s="57"/>
      <c r="AN4" s="57"/>
      <c r="AO4" s="57"/>
      <c r="AP4" s="63"/>
      <c r="AR4" s="75"/>
      <c r="AS4" s="37"/>
      <c r="AT4" s="57"/>
      <c r="AV4" s="57"/>
      <c r="AW4" s="99" t="s">
        <v>169</v>
      </c>
      <c r="AX4" s="57"/>
      <c r="AY4" s="57"/>
      <c r="AZ4" s="57"/>
      <c r="BA4" s="57"/>
      <c r="BB4" s="57"/>
      <c r="BC4" s="57"/>
      <c r="BD4" s="63"/>
      <c r="BE4" s="4"/>
      <c r="BF4" s="75"/>
      <c r="BG4" s="37"/>
      <c r="BH4" s="57"/>
      <c r="BJ4" s="57"/>
      <c r="BK4" s="99" t="s">
        <v>169</v>
      </c>
      <c r="BL4" s="57"/>
      <c r="BM4" s="57"/>
      <c r="BN4" s="57"/>
      <c r="BO4" s="57"/>
      <c r="BP4" s="57"/>
      <c r="BQ4" s="57"/>
      <c r="BR4" s="63"/>
    </row>
    <row r="5" spans="1:70" x14ac:dyDescent="0.25">
      <c r="A5" s="4"/>
      <c r="B5" s="75"/>
      <c r="G5" s="63"/>
      <c r="H5" s="4"/>
      <c r="I5" s="75"/>
      <c r="U5" s="63"/>
      <c r="V5" s="4"/>
      <c r="W5" s="75"/>
      <c r="AB5" s="63"/>
      <c r="AC5" s="4"/>
      <c r="AD5" s="75"/>
      <c r="AG5" s="141" t="s">
        <v>298</v>
      </c>
      <c r="AP5" s="63"/>
      <c r="AR5" s="75"/>
      <c r="BD5" s="63"/>
      <c r="BE5" s="4"/>
      <c r="BF5" s="75"/>
      <c r="BR5" s="63"/>
    </row>
    <row r="6" spans="1:70" x14ac:dyDescent="0.25">
      <c r="A6" s="4"/>
      <c r="B6" s="75"/>
      <c r="D6" s="1" t="s">
        <v>17</v>
      </c>
      <c r="E6" s="1" t="s">
        <v>18</v>
      </c>
      <c r="F6" s="57" t="s">
        <v>7</v>
      </c>
      <c r="G6" s="63"/>
      <c r="H6" s="4"/>
      <c r="I6" s="75"/>
      <c r="L6" s="57" t="s">
        <v>15</v>
      </c>
      <c r="N6" s="1" t="s">
        <v>6</v>
      </c>
      <c r="P6" s="1" t="s">
        <v>16</v>
      </c>
      <c r="R6" s="1" t="s">
        <v>17</v>
      </c>
      <c r="S6" s="1" t="s">
        <v>18</v>
      </c>
      <c r="T6" s="57" t="s">
        <v>7</v>
      </c>
      <c r="U6" s="63"/>
      <c r="V6" s="4"/>
      <c r="W6" s="75"/>
      <c r="Y6" s="135" t="s">
        <v>17</v>
      </c>
      <c r="Z6" s="135" t="s">
        <v>18</v>
      </c>
      <c r="AA6" s="57" t="s">
        <v>7</v>
      </c>
      <c r="AB6" s="63"/>
      <c r="AC6" s="4"/>
      <c r="AD6" s="75"/>
      <c r="AG6" s="57" t="s">
        <v>15</v>
      </c>
      <c r="AI6" s="1" t="s">
        <v>6</v>
      </c>
      <c r="AK6" s="1" t="s">
        <v>16</v>
      </c>
      <c r="AM6" s="1" t="s">
        <v>17</v>
      </c>
      <c r="AN6" s="1" t="s">
        <v>18</v>
      </c>
      <c r="AO6" s="57" t="s">
        <v>7</v>
      </c>
      <c r="AP6" s="63"/>
      <c r="AR6" s="75"/>
      <c r="AU6" s="57" t="s">
        <v>15</v>
      </c>
      <c r="AW6" s="1" t="s">
        <v>6</v>
      </c>
      <c r="AY6" s="1" t="s">
        <v>16</v>
      </c>
      <c r="BA6" s="1" t="s">
        <v>17</v>
      </c>
      <c r="BB6" s="1" t="s">
        <v>18</v>
      </c>
      <c r="BC6" s="57" t="s">
        <v>7</v>
      </c>
      <c r="BD6" s="63"/>
      <c r="BE6" s="4"/>
      <c r="BF6" s="75"/>
      <c r="BI6" s="57" t="s">
        <v>15</v>
      </c>
      <c r="BK6" s="1" t="s">
        <v>6</v>
      </c>
      <c r="BM6" s="1" t="s">
        <v>16</v>
      </c>
      <c r="BO6" s="1" t="s">
        <v>17</v>
      </c>
      <c r="BP6" s="1" t="s">
        <v>18</v>
      </c>
      <c r="BQ6" s="57" t="s">
        <v>7</v>
      </c>
      <c r="BR6" s="63"/>
    </row>
    <row r="7" spans="1:70" x14ac:dyDescent="0.25">
      <c r="A7" s="90"/>
      <c r="B7" s="76">
        <f>COUNTIF(Table!E:E,C7)</f>
        <v>1</v>
      </c>
      <c r="C7" s="38" t="s">
        <v>28</v>
      </c>
      <c r="D7" s="53" t="e">
        <f>(#REF!/#REF!*100.05)-100</f>
        <v>#REF!</v>
      </c>
      <c r="E7" s="43" t="e">
        <f t="shared" ref="E7:E22" si="0">D7*10</f>
        <v>#REF!</v>
      </c>
      <c r="F7" s="43">
        <v>20</v>
      </c>
      <c r="G7" s="98"/>
      <c r="H7" s="4"/>
      <c r="I7" s="76">
        <f>COUNTIF(Table!E:E,J7)</f>
        <v>1</v>
      </c>
      <c r="J7" s="38" t="s">
        <v>22</v>
      </c>
      <c r="K7" s="39"/>
      <c r="L7" s="40">
        <v>7.5311569940476166E-3</v>
      </c>
      <c r="M7" s="39"/>
      <c r="N7" s="40">
        <v>7.3958333333333341E-3</v>
      </c>
      <c r="O7" s="41"/>
      <c r="P7" s="50">
        <f t="shared" ref="P7:P38" si="1">IF(N7="","",IF(N7&lt;L7,L7-N7,""))</f>
        <v>1.3532366071428246E-4</v>
      </c>
      <c r="Q7" s="42"/>
      <c r="R7" s="53">
        <f>(L7/N7*100.05)-100</f>
        <v>1.8806432344063921</v>
      </c>
      <c r="S7" s="43">
        <f t="shared" ref="S7:S26" si="2">R7*10</f>
        <v>18.806432344063921</v>
      </c>
      <c r="T7" s="43">
        <f>IF(N7="","",ROUND(IF(S7&gt;=50,50,IF(S7&lt;=3,3,S7)),0))</f>
        <v>19</v>
      </c>
      <c r="U7" s="98"/>
      <c r="V7" s="90"/>
      <c r="W7" s="76">
        <f>COUNTIF(Table!E:E,X7)</f>
        <v>1</v>
      </c>
      <c r="X7" s="38" t="s">
        <v>287</v>
      </c>
      <c r="Y7" s="53"/>
      <c r="Z7" s="43"/>
      <c r="AA7" s="43">
        <v>20</v>
      </c>
      <c r="AB7" s="98"/>
      <c r="AC7" s="4"/>
      <c r="AD7" s="76">
        <f>COUNTIF(Table!E:E,AE7)</f>
        <v>1</v>
      </c>
      <c r="AE7" s="38" t="s">
        <v>89</v>
      </c>
      <c r="AF7" s="39"/>
      <c r="AG7" s="40">
        <v>1.1763435347068706E-2</v>
      </c>
      <c r="AH7" s="39"/>
      <c r="AI7" s="40">
        <v>1.1446759259259261E-2</v>
      </c>
      <c r="AJ7" s="41"/>
      <c r="AK7" s="50">
        <f t="shared" ref="AK7:AK29" si="3">IF(AI7="","",IF(AI7&lt;AG7,AG7-AI7,""))</f>
        <v>3.1667608780944559E-4</v>
      </c>
      <c r="AL7" s="42"/>
      <c r="AM7" s="53">
        <f>(AG7/AI7*100.05)-100</f>
        <v>2.8178962986581695</v>
      </c>
      <c r="AN7" s="43">
        <f t="shared" ref="AN7:AN22" si="4">AM7*10</f>
        <v>28.178962986581695</v>
      </c>
      <c r="AO7" s="43">
        <f>IF(AI7="","",ROUND(IF(AN7&gt;=50,50,IF(AN7&lt;=4,4,AN7)),0))</f>
        <v>28</v>
      </c>
      <c r="AP7" s="98"/>
      <c r="AR7" s="76">
        <f>COUNTIF(Table!BI:BI,AS7)</f>
        <v>0</v>
      </c>
      <c r="AS7" s="38"/>
      <c r="AT7" s="39"/>
      <c r="AU7" s="40"/>
      <c r="AV7" s="39"/>
      <c r="AW7" s="40"/>
      <c r="AX7" s="41"/>
      <c r="AY7" s="50" t="str">
        <f t="shared" ref="AY7:AY13" si="5">IF(AW7="","",IF(AW7&lt;AU7,AU7-AW7,""))</f>
        <v/>
      </c>
      <c r="AZ7" s="42"/>
      <c r="BA7" s="53" t="e">
        <f>(AU7/AW7*100.05)-100</f>
        <v>#DIV/0!</v>
      </c>
      <c r="BB7" s="43" t="e">
        <f>BA7*10</f>
        <v>#DIV/0!</v>
      </c>
      <c r="BC7" s="43" t="str">
        <f>IF(AW7="","",ROUND(IF(BB7&gt;=50,50,IF(BB7&lt;=0,0,BB7)),0))</f>
        <v/>
      </c>
      <c r="BD7" s="98"/>
      <c r="BE7" s="4"/>
      <c r="BF7" s="76">
        <f>COUNTIF(Table!BX:BX,BG7)</f>
        <v>0</v>
      </c>
      <c r="BG7" s="38"/>
      <c r="BH7" s="39"/>
      <c r="BI7" s="40"/>
      <c r="BJ7" s="39"/>
      <c r="BK7" s="40"/>
      <c r="BL7" s="41"/>
      <c r="BM7" s="50" t="str">
        <f t="shared" ref="BM7:BM13" si="6">IF(BK7="","",IF(BK7&lt;BI7,BI7-BK7,""))</f>
        <v/>
      </c>
      <c r="BN7" s="42"/>
      <c r="BO7" s="53" t="e">
        <f>(BI7/BK7*100.05)-100</f>
        <v>#DIV/0!</v>
      </c>
      <c r="BP7" s="43" t="e">
        <f>BO7*10</f>
        <v>#DIV/0!</v>
      </c>
      <c r="BQ7" s="43" t="str">
        <f>IF(BK7="","",ROUND(IF(BP7&gt;=50,50,IF(BP7&lt;=0,0,BP7)),0))</f>
        <v/>
      </c>
      <c r="BR7" s="98"/>
    </row>
    <row r="8" spans="1:70" x14ac:dyDescent="0.25">
      <c r="A8" s="90"/>
      <c r="B8" s="76">
        <f>COUNTIF(Table!E:E,C8)</f>
        <v>1</v>
      </c>
      <c r="C8" s="38" t="s">
        <v>38</v>
      </c>
      <c r="D8" s="53" t="e">
        <f>(#REF!/#REF!*100.05)-100</f>
        <v>#REF!</v>
      </c>
      <c r="E8" s="43" t="e">
        <f t="shared" si="0"/>
        <v>#REF!</v>
      </c>
      <c r="F8" s="43">
        <v>20</v>
      </c>
      <c r="G8" s="98"/>
      <c r="H8" s="4"/>
      <c r="I8" s="76">
        <f>COUNTIF(Table!E:E,J8)</f>
        <v>1</v>
      </c>
      <c r="J8" s="38" t="s">
        <v>89</v>
      </c>
      <c r="K8" s="39"/>
      <c r="L8" s="40">
        <v>8.7691063496330348E-3</v>
      </c>
      <c r="M8" s="39"/>
      <c r="N8" s="40">
        <v>8.4722222222222213E-3</v>
      </c>
      <c r="O8" s="41"/>
      <c r="P8" s="50">
        <f t="shared" si="1"/>
        <v>2.9688412741081353E-4</v>
      </c>
      <c r="Q8" s="42"/>
      <c r="R8" s="53">
        <f>(L8/N8*100.05)-100</f>
        <v>3.5559581970762935</v>
      </c>
      <c r="S8" s="43">
        <f t="shared" si="2"/>
        <v>35.559581970762935</v>
      </c>
      <c r="T8" s="43">
        <f t="shared" ref="T8:T36" si="7">IF(N8="","",ROUND(IF(S8&gt;=50,50,IF(S8&lt;=3,3,S8)),0))</f>
        <v>36</v>
      </c>
      <c r="U8" s="98"/>
      <c r="V8" s="90"/>
      <c r="W8" s="76">
        <f>COUNTIF(Table!E:E,X8)</f>
        <v>1</v>
      </c>
      <c r="X8" s="38" t="s">
        <v>36</v>
      </c>
      <c r="Y8" s="53"/>
      <c r="Z8" s="43"/>
      <c r="AA8" s="43">
        <v>20</v>
      </c>
      <c r="AB8" s="98"/>
      <c r="AC8" s="4"/>
      <c r="AD8" s="76">
        <f>COUNTIF(Table!E:E,AE8)</f>
        <v>1</v>
      </c>
      <c r="AE8" s="38" t="s">
        <v>79</v>
      </c>
      <c r="AF8" s="39"/>
      <c r="AG8" s="40">
        <v>1.1351238641099593E-2</v>
      </c>
      <c r="AH8" s="39"/>
      <c r="AI8" s="40">
        <v>1.1215277777777777E-2</v>
      </c>
      <c r="AJ8" s="41"/>
      <c r="AK8" s="50">
        <f t="shared" si="3"/>
        <v>1.3596086332181602E-4</v>
      </c>
      <c r="AL8" s="42"/>
      <c r="AM8" s="53">
        <f>(AG8/AI8*100.05)-100</f>
        <v>1.2628887616409088</v>
      </c>
      <c r="AN8" s="43">
        <f t="shared" si="4"/>
        <v>12.628887616409088</v>
      </c>
      <c r="AO8" s="43">
        <f t="shared" ref="AO8:AO27" si="8">IF(AI8="","",ROUND(IF(AN8&gt;=50,50,IF(AN8&lt;=4,4,AN8)),0))</f>
        <v>13</v>
      </c>
      <c r="AP8" s="98"/>
      <c r="AR8" s="76">
        <f>COUNTIF(Table!BI:BI,AS8)</f>
        <v>0</v>
      </c>
      <c r="AS8" s="38"/>
      <c r="AT8" s="39"/>
      <c r="AU8" s="40"/>
      <c r="AV8" s="39"/>
      <c r="AW8" s="40"/>
      <c r="AX8" s="41"/>
      <c r="AY8" s="50" t="str">
        <f t="shared" si="5"/>
        <v/>
      </c>
      <c r="AZ8" s="42"/>
      <c r="BA8" s="53" t="e">
        <f>(AU8/AW8*100.05)-100</f>
        <v>#DIV/0!</v>
      </c>
      <c r="BB8" s="43" t="e">
        <f>BA8*10</f>
        <v>#DIV/0!</v>
      </c>
      <c r="BC8" s="43" t="str">
        <f>IF(AW8="","",ROUND(IF(BB8&gt;=50,50,IF(BB8&lt;=0,0,BB8)),0))</f>
        <v/>
      </c>
      <c r="BD8" s="98"/>
      <c r="BE8" s="4"/>
      <c r="BF8" s="76">
        <f>COUNTIF(Table!BX:BX,BG8)</f>
        <v>0</v>
      </c>
      <c r="BG8" s="38"/>
      <c r="BH8" s="39"/>
      <c r="BI8" s="40"/>
      <c r="BJ8" s="39"/>
      <c r="BK8" s="40"/>
      <c r="BL8" s="41"/>
      <c r="BM8" s="50" t="str">
        <f t="shared" si="6"/>
        <v/>
      </c>
      <c r="BN8" s="42"/>
      <c r="BO8" s="53" t="e">
        <f>(BI8/BK8*100.05)-100</f>
        <v>#DIV/0!</v>
      </c>
      <c r="BP8" s="43" t="e">
        <f>BO8*10</f>
        <v>#DIV/0!</v>
      </c>
      <c r="BQ8" s="43" t="str">
        <f>IF(BK8="","",ROUND(IF(BP8&gt;=50,50,IF(BP8&lt;=0,0,BP8)),0))</f>
        <v/>
      </c>
      <c r="BR8" s="98"/>
    </row>
    <row r="9" spans="1:70" x14ac:dyDescent="0.25">
      <c r="A9" s="90"/>
      <c r="B9" s="76">
        <f>COUNTIF(Table!E:E,C9)</f>
        <v>1</v>
      </c>
      <c r="C9" s="38" t="s">
        <v>285</v>
      </c>
      <c r="D9" s="53" t="e">
        <f>(#REF!/#REF!*100.05)-100</f>
        <v>#REF!</v>
      </c>
      <c r="E9" s="43" t="e">
        <f t="shared" si="0"/>
        <v>#REF!</v>
      </c>
      <c r="F9" s="43">
        <v>20</v>
      </c>
      <c r="G9" s="98"/>
      <c r="H9" s="4"/>
      <c r="I9" s="76">
        <f>COUNTIF(Table!E:E,J9)</f>
        <v>1</v>
      </c>
      <c r="J9" s="38" t="s">
        <v>23</v>
      </c>
      <c r="K9" s="39"/>
      <c r="L9" s="40">
        <v>8.479669356474347E-3</v>
      </c>
      <c r="M9" s="39"/>
      <c r="N9" s="40">
        <v>8.1597222222222227E-3</v>
      </c>
      <c r="O9" s="41"/>
      <c r="P9" s="50">
        <f t="shared" si="1"/>
        <v>3.1994713425212429E-4</v>
      </c>
      <c r="Q9" s="42"/>
      <c r="R9" s="53">
        <f t="shared" ref="R9:R26" si="9">(L9/N9*100.05)-100</f>
        <v>3.9730147681678432</v>
      </c>
      <c r="S9" s="43">
        <f t="shared" si="2"/>
        <v>39.730147681678432</v>
      </c>
      <c r="T9" s="43">
        <f t="shared" si="7"/>
        <v>40</v>
      </c>
      <c r="U9" s="98"/>
      <c r="V9" s="90"/>
      <c r="W9" s="76">
        <f>COUNTIF(Table!E:E,X9)</f>
        <v>1</v>
      </c>
      <c r="X9" s="38" t="s">
        <v>142</v>
      </c>
      <c r="Y9" s="53"/>
      <c r="Z9" s="43"/>
      <c r="AA9" s="43">
        <v>20</v>
      </c>
      <c r="AB9" s="98"/>
      <c r="AC9" s="4"/>
      <c r="AD9" s="76">
        <f>COUNTIF(Table!E:E,AE9)</f>
        <v>1</v>
      </c>
      <c r="AE9" s="38" t="s">
        <v>116</v>
      </c>
      <c r="AF9" s="39"/>
      <c r="AG9" s="40">
        <v>1.1793671461640209E-2</v>
      </c>
      <c r="AH9" s="39"/>
      <c r="AI9" s="40">
        <v>1.1562499999999998E-2</v>
      </c>
      <c r="AJ9" s="41"/>
      <c r="AK9" s="50">
        <f t="shared" si="3"/>
        <v>2.3117146164021093E-4</v>
      </c>
      <c r="AL9" s="42"/>
      <c r="AM9" s="53">
        <f t="shared" ref="AM9:AM22" si="10">(AG9/AI9*100.05)-100</f>
        <v>2.0503204096954022</v>
      </c>
      <c r="AN9" s="43">
        <f t="shared" si="4"/>
        <v>20.503204096954022</v>
      </c>
      <c r="AO9" s="43">
        <f t="shared" si="8"/>
        <v>21</v>
      </c>
      <c r="AP9" s="98"/>
      <c r="AR9" s="76">
        <f>COUNTIF(Table!BI:BI,AS9)</f>
        <v>0</v>
      </c>
      <c r="AS9" s="38"/>
      <c r="AT9" s="39"/>
      <c r="AU9" s="40"/>
      <c r="AV9" s="39"/>
      <c r="AW9" s="40"/>
      <c r="AX9" s="41"/>
      <c r="AY9" s="50" t="str">
        <f t="shared" si="5"/>
        <v/>
      </c>
      <c r="AZ9" s="42"/>
      <c r="BA9" s="53" t="e">
        <f>(AU9/AW9*100.05)-100</f>
        <v>#DIV/0!</v>
      </c>
      <c r="BB9" s="43" t="e">
        <f>BA9*10</f>
        <v>#DIV/0!</v>
      </c>
      <c r="BC9" s="43" t="str">
        <f>IF(AW9="","",ROUND(IF(BB9&gt;=50,50,IF(BB9&lt;=0,0,BB9)),0))</f>
        <v/>
      </c>
      <c r="BD9" s="98"/>
      <c r="BE9" s="4"/>
      <c r="BF9" s="76">
        <f>COUNTIF(Table!BX:BX,BG9)</f>
        <v>0</v>
      </c>
      <c r="BG9" s="38"/>
      <c r="BH9" s="39"/>
      <c r="BI9" s="40"/>
      <c r="BJ9" s="39"/>
      <c r="BK9" s="40"/>
      <c r="BL9" s="41"/>
      <c r="BM9" s="50" t="str">
        <f t="shared" si="6"/>
        <v/>
      </c>
      <c r="BN9" s="42"/>
      <c r="BO9" s="53" t="e">
        <f>(BI9/BK9*100.05)-100</f>
        <v>#DIV/0!</v>
      </c>
      <c r="BP9" s="43" t="e">
        <f>BO9*10</f>
        <v>#DIV/0!</v>
      </c>
      <c r="BQ9" s="43" t="str">
        <f>IF(BK9="","",ROUND(IF(BP9&gt;=50,50,IF(BP9&lt;=0,0,BP9)),0))</f>
        <v/>
      </c>
      <c r="BR9" s="98"/>
    </row>
    <row r="10" spans="1:70" x14ac:dyDescent="0.25">
      <c r="A10" s="90"/>
      <c r="B10" s="76">
        <f>COUNTIF(Table!E:E,C10)</f>
        <v>1</v>
      </c>
      <c r="C10" s="38" t="s">
        <v>32</v>
      </c>
      <c r="D10" s="53" t="e">
        <f>(#REF!/#REF!*100.05)-100</f>
        <v>#REF!</v>
      </c>
      <c r="E10" s="43" t="e">
        <f t="shared" si="0"/>
        <v>#REF!</v>
      </c>
      <c r="F10" s="43">
        <v>20</v>
      </c>
      <c r="G10" s="98"/>
      <c r="H10" s="4"/>
      <c r="I10" s="76">
        <f>COUNTIF(Table!E:E,J10)</f>
        <v>1</v>
      </c>
      <c r="J10" s="38" t="s">
        <v>93</v>
      </c>
      <c r="K10" s="39"/>
      <c r="L10" s="40">
        <v>7.96544312169312E-3</v>
      </c>
      <c r="M10" s="39"/>
      <c r="N10" s="40">
        <v>7.8356481481481489E-3</v>
      </c>
      <c r="O10" s="41"/>
      <c r="P10" s="50">
        <f t="shared" si="1"/>
        <v>1.2979497354497112E-4</v>
      </c>
      <c r="Q10" s="42"/>
      <c r="R10" s="53">
        <f t="shared" si="9"/>
        <v>1.7072958430048146</v>
      </c>
      <c r="S10" s="43">
        <f t="shared" si="2"/>
        <v>17.072958430048146</v>
      </c>
      <c r="T10" s="43">
        <f t="shared" si="7"/>
        <v>17</v>
      </c>
      <c r="U10" s="98"/>
      <c r="V10" s="90"/>
      <c r="W10" s="76">
        <f>COUNTIF(Table!E:E,X10)</f>
        <v>1</v>
      </c>
      <c r="X10" s="38" t="s">
        <v>24</v>
      </c>
      <c r="Y10" s="53"/>
      <c r="Z10" s="43"/>
      <c r="AA10" s="43">
        <v>20</v>
      </c>
      <c r="AB10" s="98"/>
      <c r="AC10" s="4"/>
      <c r="AD10" s="76">
        <f>COUNTIF(Table!E:E,AE10)</f>
        <v>1</v>
      </c>
      <c r="AE10" s="38" t="s">
        <v>134</v>
      </c>
      <c r="AF10" s="39"/>
      <c r="AG10" s="40">
        <v>1.1983506944444442E-2</v>
      </c>
      <c r="AH10" s="39"/>
      <c r="AI10" s="40">
        <v>1.1412037037037038E-2</v>
      </c>
      <c r="AJ10" s="41"/>
      <c r="AK10" s="50">
        <f t="shared" si="3"/>
        <v>5.7146990740740422E-4</v>
      </c>
      <c r="AL10" s="42"/>
      <c r="AM10" s="53">
        <f t="shared" si="10"/>
        <v>5.0601102941176066</v>
      </c>
      <c r="AN10" s="43">
        <f t="shared" si="4"/>
        <v>50.601102941176066</v>
      </c>
      <c r="AO10" s="43">
        <f t="shared" si="8"/>
        <v>50</v>
      </c>
      <c r="AP10" s="98"/>
      <c r="AR10" s="76">
        <f>COUNTIF(Table!BI:BI,AS10)</f>
        <v>0</v>
      </c>
      <c r="AS10" s="38"/>
      <c r="AT10" s="39"/>
      <c r="AU10" s="40"/>
      <c r="AV10" s="39"/>
      <c r="AW10" s="40"/>
      <c r="AX10" s="41"/>
      <c r="AY10" s="50" t="str">
        <f t="shared" si="5"/>
        <v/>
      </c>
      <c r="AZ10" s="42"/>
      <c r="BA10" s="53" t="e">
        <f>(AU10/AW10*100.05)-100</f>
        <v>#DIV/0!</v>
      </c>
      <c r="BB10" s="43" t="e">
        <f>BA10*10</f>
        <v>#DIV/0!</v>
      </c>
      <c r="BC10" s="43" t="str">
        <f>IF(AW10="","",ROUND(IF(BB10&gt;=50,50,IF(BB10&lt;=0,0,BB10)),0))</f>
        <v/>
      </c>
      <c r="BD10" s="98"/>
      <c r="BE10" s="4"/>
      <c r="BF10" s="76">
        <f>COUNTIF(Table!BX:BX,BG10)</f>
        <v>0</v>
      </c>
      <c r="BG10" s="38"/>
      <c r="BH10" s="39"/>
      <c r="BI10" s="40"/>
      <c r="BJ10" s="39"/>
      <c r="BK10" s="40"/>
      <c r="BL10" s="41"/>
      <c r="BM10" s="50" t="str">
        <f t="shared" si="6"/>
        <v/>
      </c>
      <c r="BN10" s="42"/>
      <c r="BO10" s="53" t="e">
        <f>(BI10/BK10*100.05)-100</f>
        <v>#DIV/0!</v>
      </c>
      <c r="BP10" s="43" t="e">
        <f>BO10*10</f>
        <v>#DIV/0!</v>
      </c>
      <c r="BQ10" s="43" t="str">
        <f>IF(BK10="","",ROUND(IF(BP10&gt;=50,50,IF(BP10&lt;=0,0,BP10)),0))</f>
        <v/>
      </c>
      <c r="BR10" s="98"/>
    </row>
    <row r="11" spans="1:70" x14ac:dyDescent="0.25">
      <c r="A11" s="90"/>
      <c r="B11" s="76">
        <f>COUNTIF(Table!E:E,C11)</f>
        <v>1</v>
      </c>
      <c r="C11" s="38" t="s">
        <v>36</v>
      </c>
      <c r="D11" s="53" t="e">
        <f>(#REF!/#REF!*100.05)-100</f>
        <v>#REF!</v>
      </c>
      <c r="E11" s="43" t="e">
        <f t="shared" si="0"/>
        <v>#REF!</v>
      </c>
      <c r="F11" s="43">
        <v>20</v>
      </c>
      <c r="G11" s="98"/>
      <c r="H11" s="4"/>
      <c r="I11" s="76">
        <f>COUNTIF(Table!E:E,J11)</f>
        <v>1</v>
      </c>
      <c r="J11" s="38" t="s">
        <v>47</v>
      </c>
      <c r="K11" s="39"/>
      <c r="L11" s="40">
        <v>1.0122776710645093E-2</v>
      </c>
      <c r="M11" s="39"/>
      <c r="N11" s="40">
        <v>9.8148148148148144E-3</v>
      </c>
      <c r="O11" s="41"/>
      <c r="P11" s="50">
        <f t="shared" si="1"/>
        <v>3.0796189583027871E-4</v>
      </c>
      <c r="Q11" s="42"/>
      <c r="R11" s="53">
        <f t="shared" si="9"/>
        <v>3.1892938388721745</v>
      </c>
      <c r="S11" s="43">
        <f t="shared" si="2"/>
        <v>31.892938388721745</v>
      </c>
      <c r="T11" s="43">
        <f t="shared" si="7"/>
        <v>32</v>
      </c>
      <c r="U11" s="98"/>
      <c r="V11" s="90"/>
      <c r="W11" s="76">
        <f>COUNTIF(Table!E:E,X11)</f>
        <v>1</v>
      </c>
      <c r="X11" s="38" t="s">
        <v>164</v>
      </c>
      <c r="Y11" s="53"/>
      <c r="Z11" s="43"/>
      <c r="AA11" s="43">
        <v>20</v>
      </c>
      <c r="AB11" s="98"/>
      <c r="AC11" s="4"/>
      <c r="AD11" s="76">
        <f>COUNTIF(Table!E:E,AE11)</f>
        <v>1</v>
      </c>
      <c r="AE11" s="38" t="s">
        <v>47</v>
      </c>
      <c r="AF11" s="39"/>
      <c r="AG11" s="40">
        <v>1.3579334611840979E-2</v>
      </c>
      <c r="AH11" s="39"/>
      <c r="AI11" s="40">
        <v>1.3472222222222221E-2</v>
      </c>
      <c r="AJ11" s="41"/>
      <c r="AK11" s="50">
        <f t="shared" si="3"/>
        <v>1.0711238961875862E-4</v>
      </c>
      <c r="AL11" s="42"/>
      <c r="AM11" s="53">
        <f t="shared" si="10"/>
        <v>0.84545856686359855</v>
      </c>
      <c r="AN11" s="43">
        <f t="shared" si="4"/>
        <v>8.4545856686359855</v>
      </c>
      <c r="AO11" s="43">
        <f t="shared" si="8"/>
        <v>8</v>
      </c>
      <c r="AP11" s="98"/>
      <c r="AR11" s="79"/>
      <c r="AS11" s="44"/>
      <c r="AT11" s="45"/>
      <c r="AU11" s="46"/>
      <c r="AW11" s="131"/>
      <c r="AX11" s="57"/>
      <c r="AY11" s="47" t="str">
        <f t="shared" si="5"/>
        <v/>
      </c>
      <c r="AZ11" s="47" t="str">
        <f t="shared" ref="AZ11:BD13" si="11">IF(AX11="","",IF(AX11&lt;AV11,AV11-AX11,""))</f>
        <v/>
      </c>
      <c r="BA11" s="47" t="str">
        <f t="shared" si="11"/>
        <v/>
      </c>
      <c r="BB11" s="47" t="str">
        <f t="shared" si="11"/>
        <v/>
      </c>
      <c r="BC11" s="47" t="str">
        <f t="shared" si="11"/>
        <v/>
      </c>
      <c r="BD11" s="80" t="str">
        <f t="shared" si="11"/>
        <v/>
      </c>
      <c r="BE11" s="4"/>
      <c r="BF11" s="79"/>
      <c r="BG11" s="44"/>
      <c r="BH11" s="45"/>
      <c r="BI11" s="46"/>
      <c r="BK11" s="131"/>
      <c r="BL11" s="57"/>
      <c r="BM11" s="47" t="str">
        <f t="shared" si="6"/>
        <v/>
      </c>
      <c r="BN11" s="47" t="str">
        <f t="shared" ref="BN11:BR13" si="12">IF(BL11="","",IF(BL11&lt;BJ11,BJ11-BL11,""))</f>
        <v/>
      </c>
      <c r="BO11" s="47" t="str">
        <f t="shared" si="12"/>
        <v/>
      </c>
      <c r="BP11" s="47" t="str">
        <f t="shared" si="12"/>
        <v/>
      </c>
      <c r="BQ11" s="47" t="str">
        <f t="shared" si="12"/>
        <v/>
      </c>
      <c r="BR11" s="80" t="str">
        <f t="shared" si="12"/>
        <v/>
      </c>
    </row>
    <row r="12" spans="1:70" ht="15.75" thickBot="1" x14ac:dyDescent="0.3">
      <c r="A12" s="90"/>
      <c r="B12" s="76">
        <f>COUNTIF(Table!E:E,C12)</f>
        <v>1</v>
      </c>
      <c r="C12" s="38" t="s">
        <v>142</v>
      </c>
      <c r="D12" s="53" t="e">
        <f>(#REF!/#REF!*100.05)-100</f>
        <v>#REF!</v>
      </c>
      <c r="E12" s="43" t="e">
        <f t="shared" si="0"/>
        <v>#REF!</v>
      </c>
      <c r="F12" s="43">
        <v>20</v>
      </c>
      <c r="G12" s="98"/>
      <c r="H12" s="4"/>
      <c r="I12" s="76">
        <f>COUNTIF(Table!E:E,J12)</f>
        <v>1</v>
      </c>
      <c r="J12" s="38" t="s">
        <v>24</v>
      </c>
      <c r="K12" s="39"/>
      <c r="L12" s="40">
        <v>8.1513216845878131E-3</v>
      </c>
      <c r="M12" s="39"/>
      <c r="N12" s="40">
        <v>7.7777777777777767E-3</v>
      </c>
      <c r="O12" s="41"/>
      <c r="P12" s="50">
        <f t="shared" si="1"/>
        <v>3.735439068100364E-4</v>
      </c>
      <c r="Q12" s="42"/>
      <c r="R12" s="53">
        <f t="shared" si="9"/>
        <v>4.855108726958548</v>
      </c>
      <c r="S12" s="43">
        <f t="shared" si="2"/>
        <v>48.55108726958548</v>
      </c>
      <c r="T12" s="43">
        <f t="shared" si="7"/>
        <v>49</v>
      </c>
      <c r="U12" s="98"/>
      <c r="V12" s="90"/>
      <c r="W12" s="76">
        <f>COUNTIF(Table!E:E,X12)</f>
        <v>1</v>
      </c>
      <c r="X12" s="38" t="s">
        <v>66</v>
      </c>
      <c r="Y12" s="53"/>
      <c r="Z12" s="43"/>
      <c r="AA12" s="43">
        <v>20</v>
      </c>
      <c r="AB12" s="98"/>
      <c r="AC12" s="4"/>
      <c r="AD12" s="76">
        <f>COUNTIF(Table!E:E,AE12)</f>
        <v>1</v>
      </c>
      <c r="AE12" s="38" t="s">
        <v>19</v>
      </c>
      <c r="AF12" s="39"/>
      <c r="AG12" s="40">
        <v>1.3289988025695944E-2</v>
      </c>
      <c r="AH12" s="39"/>
      <c r="AI12" s="40">
        <v>1.2569444444444446E-2</v>
      </c>
      <c r="AJ12" s="41"/>
      <c r="AK12" s="50">
        <f t="shared" si="3"/>
        <v>7.2054358125149889E-4</v>
      </c>
      <c r="AL12" s="42"/>
      <c r="AM12" s="53">
        <f t="shared" si="10"/>
        <v>5.7853676706113788</v>
      </c>
      <c r="AN12" s="43">
        <f t="shared" si="4"/>
        <v>57.853676706113788</v>
      </c>
      <c r="AO12" s="43">
        <f t="shared" si="8"/>
        <v>50</v>
      </c>
      <c r="AP12" s="98"/>
      <c r="AR12" s="81"/>
      <c r="AS12" s="82"/>
      <c r="AT12" s="83"/>
      <c r="AU12" s="84"/>
      <c r="AV12" s="65"/>
      <c r="AW12" s="85"/>
      <c r="AX12" s="86"/>
      <c r="AY12" s="87" t="str">
        <f t="shared" si="5"/>
        <v/>
      </c>
      <c r="AZ12" s="87" t="str">
        <f t="shared" si="11"/>
        <v/>
      </c>
      <c r="BA12" s="87" t="str">
        <f t="shared" si="11"/>
        <v/>
      </c>
      <c r="BB12" s="87" t="str">
        <f t="shared" si="11"/>
        <v/>
      </c>
      <c r="BC12" s="87" t="str">
        <f t="shared" si="11"/>
        <v/>
      </c>
      <c r="BD12" s="88" t="str">
        <f t="shared" si="11"/>
        <v/>
      </c>
      <c r="BE12" s="4"/>
      <c r="BF12" s="81"/>
      <c r="BG12" s="82"/>
      <c r="BH12" s="83"/>
      <c r="BI12" s="84"/>
      <c r="BJ12" s="65"/>
      <c r="BK12" s="85"/>
      <c r="BL12" s="86"/>
      <c r="BM12" s="87" t="str">
        <f t="shared" si="6"/>
        <v/>
      </c>
      <c r="BN12" s="87" t="str">
        <f t="shared" si="12"/>
        <v/>
      </c>
      <c r="BO12" s="87" t="str">
        <f t="shared" si="12"/>
        <v/>
      </c>
      <c r="BP12" s="87" t="str">
        <f t="shared" si="12"/>
        <v/>
      </c>
      <c r="BQ12" s="87" t="str">
        <f t="shared" si="12"/>
        <v/>
      </c>
      <c r="BR12" s="88" t="str">
        <f t="shared" si="12"/>
        <v/>
      </c>
    </row>
    <row r="13" spans="1:70" x14ac:dyDescent="0.25">
      <c r="A13" s="90"/>
      <c r="B13" s="76">
        <f>COUNTIF(Table!E:E,C13)</f>
        <v>1</v>
      </c>
      <c r="C13" s="38" t="s">
        <v>20</v>
      </c>
      <c r="D13" s="53" t="e">
        <f>(#REF!/#REF!*100.05)-100</f>
        <v>#REF!</v>
      </c>
      <c r="E13" s="43" t="e">
        <f t="shared" si="0"/>
        <v>#REF!</v>
      </c>
      <c r="F13" s="43">
        <v>20</v>
      </c>
      <c r="G13" s="98"/>
      <c r="H13" s="4"/>
      <c r="I13" s="76">
        <f>COUNTIF(Table!E:E,J13)</f>
        <v>1</v>
      </c>
      <c r="J13" s="38" t="s">
        <v>13</v>
      </c>
      <c r="K13" s="39"/>
      <c r="L13" s="40">
        <v>8.4190238457212685E-3</v>
      </c>
      <c r="M13" s="39"/>
      <c r="N13" s="40">
        <v>7.789351851851852E-3</v>
      </c>
      <c r="O13" s="41"/>
      <c r="P13" s="50">
        <f t="shared" si="1"/>
        <v>6.296719938694165E-4</v>
      </c>
      <c r="Q13" s="42"/>
      <c r="R13" s="53">
        <f t="shared" si="9"/>
        <v>8.1377952600969792</v>
      </c>
      <c r="S13" s="43">
        <f t="shared" si="2"/>
        <v>81.377952600969792</v>
      </c>
      <c r="T13" s="43">
        <f t="shared" si="7"/>
        <v>50</v>
      </c>
      <c r="U13" s="98"/>
      <c r="V13" s="90"/>
      <c r="W13" s="76">
        <f>COUNTIF(Table!E:E,X13)</f>
        <v>1</v>
      </c>
      <c r="X13" s="38" t="s">
        <v>135</v>
      </c>
      <c r="Y13" s="53"/>
      <c r="Z13" s="43"/>
      <c r="AA13" s="43">
        <v>20</v>
      </c>
      <c r="AB13" s="98"/>
      <c r="AC13" s="4"/>
      <c r="AD13" s="76">
        <f>COUNTIF(Table!E:E,AE13)</f>
        <v>1</v>
      </c>
      <c r="AE13" s="38" t="s">
        <v>92</v>
      </c>
      <c r="AF13" s="39"/>
      <c r="AG13" s="40">
        <v>1.5304317080787732E-2</v>
      </c>
      <c r="AH13" s="39"/>
      <c r="AI13" s="40">
        <v>1.4745370370370372E-2</v>
      </c>
      <c r="AJ13" s="41"/>
      <c r="AK13" s="50">
        <f t="shared" si="3"/>
        <v>5.5894671041735976E-4</v>
      </c>
      <c r="AL13" s="42"/>
      <c r="AM13" s="53">
        <f t="shared" si="10"/>
        <v>3.842554338928565</v>
      </c>
      <c r="AN13" s="43">
        <f t="shared" si="4"/>
        <v>38.42554338928565</v>
      </c>
      <c r="AO13" s="43">
        <f t="shared" si="8"/>
        <v>38</v>
      </c>
      <c r="AP13" s="98"/>
      <c r="AR13" s="69"/>
      <c r="AS13" s="70"/>
      <c r="AT13" s="71"/>
      <c r="AU13" s="72"/>
      <c r="AV13" s="7"/>
      <c r="AW13" s="67"/>
      <c r="AX13" s="8"/>
      <c r="AY13" s="73" t="str">
        <f t="shared" si="5"/>
        <v/>
      </c>
      <c r="AZ13" s="73" t="str">
        <f t="shared" si="11"/>
        <v/>
      </c>
      <c r="BA13" s="73" t="str">
        <f t="shared" si="11"/>
        <v/>
      </c>
      <c r="BB13" s="73" t="str">
        <f t="shared" si="11"/>
        <v/>
      </c>
      <c r="BC13" s="73" t="str">
        <f t="shared" si="11"/>
        <v/>
      </c>
      <c r="BD13" s="73" t="str">
        <f t="shared" si="11"/>
        <v/>
      </c>
      <c r="BE13" s="4"/>
      <c r="BF13" s="69"/>
      <c r="BG13" s="70"/>
      <c r="BH13" s="71"/>
      <c r="BI13" s="72"/>
      <c r="BJ13" s="7"/>
      <c r="BK13" s="67"/>
      <c r="BL13" s="8"/>
      <c r="BM13" s="73" t="str">
        <f t="shared" si="6"/>
        <v/>
      </c>
      <c r="BN13" s="73" t="str">
        <f t="shared" si="12"/>
        <v/>
      </c>
      <c r="BO13" s="73" t="str">
        <f t="shared" si="12"/>
        <v/>
      </c>
      <c r="BP13" s="73" t="str">
        <f t="shared" si="12"/>
        <v/>
      </c>
      <c r="BQ13" s="73" t="str">
        <f t="shared" si="12"/>
        <v/>
      </c>
      <c r="BR13" s="73" t="str">
        <f t="shared" si="12"/>
        <v/>
      </c>
    </row>
    <row r="14" spans="1:70" x14ac:dyDescent="0.25">
      <c r="A14" s="90"/>
      <c r="B14" s="76">
        <f>COUNTIF(Table!E:E,C14)</f>
        <v>1</v>
      </c>
      <c r="C14" s="38" t="s">
        <v>81</v>
      </c>
      <c r="D14" s="53" t="e">
        <f>(#REF!/#REF!*100.05)-100</f>
        <v>#REF!</v>
      </c>
      <c r="E14" s="43" t="e">
        <f t="shared" si="0"/>
        <v>#REF!</v>
      </c>
      <c r="F14" s="43">
        <v>20</v>
      </c>
      <c r="G14" s="98"/>
      <c r="H14" s="4"/>
      <c r="I14" s="76">
        <f>COUNTIF(Table!E:E,J14)</f>
        <v>1</v>
      </c>
      <c r="J14" s="38" t="s">
        <v>79</v>
      </c>
      <c r="K14" s="39"/>
      <c r="L14" s="40">
        <v>8.5973929949950227E-3</v>
      </c>
      <c r="M14" s="39"/>
      <c r="N14" s="40">
        <v>8.5300925925925926E-3</v>
      </c>
      <c r="O14" s="41"/>
      <c r="P14" s="50">
        <f t="shared" si="1"/>
        <v>6.7300402402430126E-5</v>
      </c>
      <c r="Q14" s="42"/>
      <c r="R14" s="53">
        <f t="shared" si="9"/>
        <v>0.83937071166265298</v>
      </c>
      <c r="S14" s="43">
        <f t="shared" si="2"/>
        <v>8.3937071166265298</v>
      </c>
      <c r="T14" s="43">
        <f t="shared" si="7"/>
        <v>8</v>
      </c>
      <c r="U14" s="98"/>
      <c r="V14" s="90"/>
      <c r="W14" s="76">
        <f>COUNTIF(Table!E:E,X14)</f>
        <v>1</v>
      </c>
      <c r="X14" s="38" t="s">
        <v>28</v>
      </c>
      <c r="Y14" s="53"/>
      <c r="Z14" s="43"/>
      <c r="AA14" s="43">
        <v>20</v>
      </c>
      <c r="AB14" s="98"/>
      <c r="AC14" s="4"/>
      <c r="AD14" s="76">
        <f>COUNTIF(Table!E:E,AE14)</f>
        <v>1</v>
      </c>
      <c r="AE14" s="38" t="s">
        <v>288</v>
      </c>
      <c r="AF14" s="39"/>
      <c r="AG14" s="40"/>
      <c r="AH14" s="39"/>
      <c r="AI14" s="40">
        <v>1.1956018518518522E-2</v>
      </c>
      <c r="AJ14" s="41"/>
      <c r="AK14" s="50" t="str">
        <f t="shared" ref="AK14:AK16" si="13">IF(AI14="","",IF(AI14&lt;AG14,AG14-AI14,""))</f>
        <v/>
      </c>
      <c r="AL14" s="42"/>
      <c r="AM14" s="53">
        <f t="shared" ref="AM14:AM16" si="14">(AG14/AI14*100.05)-100</f>
        <v>-100</v>
      </c>
      <c r="AN14" s="43">
        <f t="shared" ref="AN14:AN16" si="15">AM14*10</f>
        <v>-1000</v>
      </c>
      <c r="AO14" s="43">
        <v>20</v>
      </c>
      <c r="AP14" s="98" t="s">
        <v>299</v>
      </c>
      <c r="BE14" s="4"/>
    </row>
    <row r="15" spans="1:70" x14ac:dyDescent="0.25">
      <c r="A15" s="90"/>
      <c r="B15" s="76">
        <f>COUNTIF(Table!E:E,C15)</f>
        <v>1</v>
      </c>
      <c r="C15" s="38" t="s">
        <v>286</v>
      </c>
      <c r="D15" s="53" t="e">
        <f>(#REF!/#REF!*100.05)-100</f>
        <v>#REF!</v>
      </c>
      <c r="E15" s="43" t="e">
        <f t="shared" si="0"/>
        <v>#REF!</v>
      </c>
      <c r="F15" s="43">
        <v>20</v>
      </c>
      <c r="G15" s="98"/>
      <c r="H15" s="4"/>
      <c r="I15" s="76">
        <f>COUNTIF(Table!E:E,J15)</f>
        <v>1</v>
      </c>
      <c r="J15" s="38" t="s">
        <v>141</v>
      </c>
      <c r="K15" s="39"/>
      <c r="L15" s="40">
        <v>9.6021342641019938E-3</v>
      </c>
      <c r="M15" s="39"/>
      <c r="N15" s="40">
        <v>9.0162037037037034E-3</v>
      </c>
      <c r="O15" s="41"/>
      <c r="P15" s="50">
        <f t="shared" si="1"/>
        <v>5.859305603982904E-4</v>
      </c>
      <c r="Q15" s="42"/>
      <c r="R15" s="53">
        <f t="shared" si="9"/>
        <v>6.5518886545085309</v>
      </c>
      <c r="S15" s="43">
        <f t="shared" si="2"/>
        <v>65.518886545085309</v>
      </c>
      <c r="T15" s="43">
        <f t="shared" si="7"/>
        <v>50</v>
      </c>
      <c r="U15" s="98"/>
      <c r="V15" s="90"/>
      <c r="W15" s="76">
        <f>COUNTIF(Table!E:E,X15)</f>
        <v>1</v>
      </c>
      <c r="X15" s="38" t="s">
        <v>268</v>
      </c>
      <c r="Y15" s="53"/>
      <c r="Z15" s="43"/>
      <c r="AA15" s="43">
        <v>20</v>
      </c>
      <c r="AB15" s="98"/>
      <c r="AC15" s="4"/>
      <c r="AD15" s="76">
        <f>COUNTIF(Table!E:E,AE15)</f>
        <v>1</v>
      </c>
      <c r="AE15" s="38" t="s">
        <v>36</v>
      </c>
      <c r="AF15" s="39"/>
      <c r="AG15" s="40">
        <v>1.3314060433201057E-2</v>
      </c>
      <c r="AH15" s="39"/>
      <c r="AI15" s="40">
        <v>1.3043981481481481E-2</v>
      </c>
      <c r="AJ15" s="41"/>
      <c r="AK15" s="50">
        <f t="shared" si="13"/>
        <v>2.700789517195764E-4</v>
      </c>
      <c r="AL15" s="42"/>
      <c r="AM15" s="53">
        <f t="shared" si="14"/>
        <v>2.1215606778425524</v>
      </c>
      <c r="AN15" s="43">
        <f t="shared" si="15"/>
        <v>21.215606778425524</v>
      </c>
      <c r="AO15" s="43">
        <f t="shared" si="8"/>
        <v>21</v>
      </c>
      <c r="AP15" s="98"/>
      <c r="BE15" s="4"/>
    </row>
    <row r="16" spans="1:70" x14ac:dyDescent="0.25">
      <c r="A16" s="90"/>
      <c r="B16" s="76">
        <f>COUNTIF(Table!E:E,C16)</f>
        <v>1</v>
      </c>
      <c r="C16" s="38" t="s">
        <v>24</v>
      </c>
      <c r="D16" s="53" t="e">
        <f>(#REF!/#REF!*100.05)-100</f>
        <v>#REF!</v>
      </c>
      <c r="E16" s="43" t="e">
        <f t="shared" si="0"/>
        <v>#REF!</v>
      </c>
      <c r="F16" s="43">
        <v>20</v>
      </c>
      <c r="G16" s="98"/>
      <c r="H16" s="4"/>
      <c r="I16" s="76">
        <f>COUNTIF(Table!E:E,J16)</f>
        <v>1</v>
      </c>
      <c r="J16" s="38" t="s">
        <v>272</v>
      </c>
      <c r="K16" s="39"/>
      <c r="L16" s="40">
        <v>1.0539290667879569E-2</v>
      </c>
      <c r="M16" s="39"/>
      <c r="N16" s="40">
        <v>1.0092592592592592E-2</v>
      </c>
      <c r="O16" s="41"/>
      <c r="P16" s="50">
        <f t="shared" si="1"/>
        <v>4.4669807528697689E-4</v>
      </c>
      <c r="Q16" s="42"/>
      <c r="R16" s="53">
        <f t="shared" si="9"/>
        <v>4.478212277711819</v>
      </c>
      <c r="S16" s="43">
        <f t="shared" si="2"/>
        <v>44.78212277711819</v>
      </c>
      <c r="T16" s="43">
        <f t="shared" si="7"/>
        <v>45</v>
      </c>
      <c r="U16" s="98"/>
      <c r="V16" s="90"/>
      <c r="W16" s="76">
        <f>COUNTIF(Table!E:E,X16)</f>
        <v>1</v>
      </c>
      <c r="X16" s="38" t="s">
        <v>22</v>
      </c>
      <c r="Y16" s="53"/>
      <c r="Z16" s="43"/>
      <c r="AA16" s="43">
        <v>20</v>
      </c>
      <c r="AB16" s="98"/>
      <c r="AC16" s="4"/>
      <c r="AD16" s="76">
        <f>COUNTIF(Table!E:E,AE16)</f>
        <v>1</v>
      </c>
      <c r="AE16" s="38" t="s">
        <v>100</v>
      </c>
      <c r="AF16" s="39"/>
      <c r="AG16" s="40">
        <v>1.32884837962963E-2</v>
      </c>
      <c r="AH16" s="39"/>
      <c r="AI16" s="40">
        <v>1.2939814814814815E-2</v>
      </c>
      <c r="AJ16" s="41"/>
      <c r="AK16" s="50">
        <f t="shared" si="13"/>
        <v>3.4866898148148452E-4</v>
      </c>
      <c r="AL16" s="42"/>
      <c r="AM16" s="53">
        <f t="shared" si="14"/>
        <v>2.745891100178909</v>
      </c>
      <c r="AN16" s="43">
        <f t="shared" si="15"/>
        <v>27.45891100178909</v>
      </c>
      <c r="AO16" s="43">
        <f t="shared" si="8"/>
        <v>27</v>
      </c>
      <c r="AP16" s="98"/>
      <c r="BE16" s="4"/>
    </row>
    <row r="17" spans="1:57" x14ac:dyDescent="0.25">
      <c r="A17" s="90"/>
      <c r="B17" s="76">
        <f>COUNTIF(Table!E:E,C17)</f>
        <v>1</v>
      </c>
      <c r="C17" s="38" t="s">
        <v>22</v>
      </c>
      <c r="D17" s="53" t="e">
        <f>(#REF!/#REF!*100.05)-100</f>
        <v>#REF!</v>
      </c>
      <c r="E17" s="43" t="e">
        <f t="shared" si="0"/>
        <v>#REF!</v>
      </c>
      <c r="F17" s="43">
        <v>20</v>
      </c>
      <c r="G17" s="98"/>
      <c r="H17" s="4"/>
      <c r="I17" s="76">
        <f>COUNTIF(Table!E:E,J17)</f>
        <v>1</v>
      </c>
      <c r="J17" s="38" t="s">
        <v>35</v>
      </c>
      <c r="K17" s="39"/>
      <c r="L17" s="40">
        <v>8.2038374076719572E-3</v>
      </c>
      <c r="M17" s="39"/>
      <c r="N17" s="40">
        <v>8.0439814814814818E-3</v>
      </c>
      <c r="O17" s="41"/>
      <c r="P17" s="50">
        <f t="shared" si="1"/>
        <v>1.5985592619047542E-4</v>
      </c>
      <c r="Q17" s="42"/>
      <c r="R17" s="53">
        <f t="shared" si="9"/>
        <v>2.0382673091897203</v>
      </c>
      <c r="S17" s="43">
        <f t="shared" si="2"/>
        <v>20.382673091897203</v>
      </c>
      <c r="T17" s="43">
        <f t="shared" si="7"/>
        <v>20</v>
      </c>
      <c r="U17" s="98"/>
      <c r="V17" s="90"/>
      <c r="W17" s="76">
        <f>COUNTIF(Table!E:E,X17)</f>
        <v>1</v>
      </c>
      <c r="X17" s="38" t="s">
        <v>286</v>
      </c>
      <c r="Y17" s="53"/>
      <c r="Z17" s="43"/>
      <c r="AA17" s="43">
        <v>20</v>
      </c>
      <c r="AB17" s="98"/>
      <c r="AC17" s="4"/>
      <c r="AD17" s="76">
        <f>COUNTIF(Table!E:E,AE17)</f>
        <v>1</v>
      </c>
      <c r="AE17" s="38" t="s">
        <v>160</v>
      </c>
      <c r="AF17" s="39"/>
      <c r="AG17" s="40">
        <v>1.2571610294577273E-2</v>
      </c>
      <c r="AH17" s="39"/>
      <c r="AI17" s="40">
        <v>1.2916666666666665E-2</v>
      </c>
      <c r="AJ17" s="41"/>
      <c r="AK17" s="50" t="str">
        <f t="shared" si="3"/>
        <v/>
      </c>
      <c r="AL17" s="42"/>
      <c r="AM17" s="53">
        <f t="shared" si="10"/>
        <v>-2.6227398731001585</v>
      </c>
      <c r="AN17" s="43">
        <f t="shared" si="4"/>
        <v>-26.227398731001585</v>
      </c>
      <c r="AO17" s="43">
        <f t="shared" si="8"/>
        <v>4</v>
      </c>
      <c r="AP17" s="98"/>
      <c r="BE17" s="4"/>
    </row>
    <row r="18" spans="1:57" x14ac:dyDescent="0.25">
      <c r="A18" s="90"/>
      <c r="B18" s="76">
        <f>COUNTIF(Table!E:E,C18)</f>
        <v>1</v>
      </c>
      <c r="C18" s="38" t="s">
        <v>77</v>
      </c>
      <c r="D18" s="53" t="e">
        <f>(#REF!/#REF!*100.05)-100</f>
        <v>#REF!</v>
      </c>
      <c r="E18" s="43" t="e">
        <f t="shared" si="0"/>
        <v>#REF!</v>
      </c>
      <c r="F18" s="43">
        <v>20</v>
      </c>
      <c r="G18" s="98"/>
      <c r="H18" s="4"/>
      <c r="I18" s="76">
        <f>COUNTIF(Table!E:E,J18)</f>
        <v>1</v>
      </c>
      <c r="J18" s="38" t="s">
        <v>131</v>
      </c>
      <c r="K18" s="39"/>
      <c r="L18" s="40">
        <v>8.3005281477442679E-3</v>
      </c>
      <c r="M18" s="39"/>
      <c r="N18" s="40">
        <v>8.1712962962962963E-3</v>
      </c>
      <c r="O18" s="41"/>
      <c r="P18" s="50">
        <f t="shared" si="1"/>
        <v>1.2923185144797164E-4</v>
      </c>
      <c r="Q18" s="42"/>
      <c r="R18" s="53">
        <f t="shared" si="9"/>
        <v>1.632325039814063</v>
      </c>
      <c r="S18" s="43">
        <f t="shared" si="2"/>
        <v>16.32325039814063</v>
      </c>
      <c r="T18" s="43">
        <f t="shared" si="7"/>
        <v>16</v>
      </c>
      <c r="U18" s="98"/>
      <c r="V18" s="90"/>
      <c r="W18" s="76">
        <f>COUNTIF(Table!E:E,X18)</f>
        <v>1</v>
      </c>
      <c r="X18" s="38" t="s">
        <v>114</v>
      </c>
      <c r="Y18" s="53"/>
      <c r="Z18" s="43"/>
      <c r="AA18" s="43">
        <v>20</v>
      </c>
      <c r="AB18" s="98"/>
      <c r="AC18" s="4"/>
      <c r="AD18" s="76">
        <f>COUNTIF(Table!E:E,AE18)</f>
        <v>1</v>
      </c>
      <c r="AE18" s="38" t="s">
        <v>34</v>
      </c>
      <c r="AF18" s="39"/>
      <c r="AG18" s="40">
        <v>1.3250078151744905E-2</v>
      </c>
      <c r="AH18" s="39"/>
      <c r="AI18" s="40">
        <v>1.3020833333333337E-2</v>
      </c>
      <c r="AJ18" s="41"/>
      <c r="AK18" s="50">
        <f t="shared" si="3"/>
        <v>2.2924481841156766E-4</v>
      </c>
      <c r="AL18" s="42"/>
      <c r="AM18" s="53">
        <f t="shared" si="10"/>
        <v>1.8114805055035248</v>
      </c>
      <c r="AN18" s="43">
        <f t="shared" si="4"/>
        <v>18.114805055035248</v>
      </c>
      <c r="AO18" s="43">
        <f t="shared" si="8"/>
        <v>18</v>
      </c>
      <c r="AP18" s="98"/>
      <c r="BE18" s="4"/>
    </row>
    <row r="19" spans="1:57" x14ac:dyDescent="0.25">
      <c r="A19" s="90"/>
      <c r="B19" s="76">
        <f>COUNTIF(Table!E:E,C19)</f>
        <v>1</v>
      </c>
      <c r="C19" s="38" t="s">
        <v>59</v>
      </c>
      <c r="D19" s="53" t="e">
        <f>(#REF!/#REF!*100.05)-100</f>
        <v>#REF!</v>
      </c>
      <c r="E19" s="43" t="e">
        <f t="shared" si="0"/>
        <v>#REF!</v>
      </c>
      <c r="F19" s="43">
        <v>20</v>
      </c>
      <c r="G19" s="98"/>
      <c r="H19" s="4"/>
      <c r="I19" s="76">
        <f>COUNTIF(Table!E:E,J19)</f>
        <v>1</v>
      </c>
      <c r="J19" s="38" t="s">
        <v>65</v>
      </c>
      <c r="K19" s="39"/>
      <c r="L19" s="40">
        <v>7.832058041838133E-3</v>
      </c>
      <c r="M19" s="39"/>
      <c r="N19" s="40">
        <v>7.789351851851852E-3</v>
      </c>
      <c r="O19" s="41"/>
      <c r="P19" s="50">
        <f t="shared" si="1"/>
        <v>4.2706189986281042E-5</v>
      </c>
      <c r="Q19" s="42"/>
      <c r="R19" s="53">
        <f t="shared" si="9"/>
        <v>0.59853784876999327</v>
      </c>
      <c r="S19" s="43">
        <f t="shared" si="2"/>
        <v>5.9853784876999327</v>
      </c>
      <c r="T19" s="43">
        <f t="shared" si="7"/>
        <v>6</v>
      </c>
      <c r="U19" s="98"/>
      <c r="V19" s="90"/>
      <c r="W19" s="76">
        <f>COUNTIF(Table!E:E,X19)</f>
        <v>1</v>
      </c>
      <c r="X19" s="38" t="s">
        <v>81</v>
      </c>
      <c r="Y19" s="53"/>
      <c r="Z19" s="43"/>
      <c r="AA19" s="43">
        <v>20</v>
      </c>
      <c r="AB19" s="98"/>
      <c r="AC19" s="4"/>
      <c r="AD19" s="76">
        <f>COUNTIF(Table!E:E,AE19)</f>
        <v>1</v>
      </c>
      <c r="AE19" s="38" t="s">
        <v>254</v>
      </c>
      <c r="AF19" s="39"/>
      <c r="AG19" s="40">
        <v>1.412809537866779E-2</v>
      </c>
      <c r="AH19" s="39"/>
      <c r="AI19" s="40">
        <v>1.3784722222222223E-2</v>
      </c>
      <c r="AJ19" s="41"/>
      <c r="AK19" s="50">
        <f t="shared" si="3"/>
        <v>3.4337315644556755E-4</v>
      </c>
      <c r="AL19" s="42"/>
      <c r="AM19" s="53">
        <f t="shared" si="10"/>
        <v>2.5422144783589857</v>
      </c>
      <c r="AN19" s="43">
        <f t="shared" si="4"/>
        <v>25.422144783589857</v>
      </c>
      <c r="AO19" s="43">
        <f t="shared" si="8"/>
        <v>25</v>
      </c>
      <c r="AP19" s="98"/>
      <c r="BE19" s="4"/>
    </row>
    <row r="20" spans="1:57" x14ac:dyDescent="0.25">
      <c r="A20" s="90"/>
      <c r="B20" s="76">
        <f>COUNTIF(Table!E:E,C20)</f>
        <v>1</v>
      </c>
      <c r="C20" s="38" t="s">
        <v>135</v>
      </c>
      <c r="D20" s="53" t="e">
        <f>(#REF!/#REF!*100.05)-100</f>
        <v>#REF!</v>
      </c>
      <c r="E20" s="43" t="e">
        <f t="shared" si="0"/>
        <v>#REF!</v>
      </c>
      <c r="F20" s="43">
        <v>20</v>
      </c>
      <c r="G20" s="98"/>
      <c r="H20" s="4"/>
      <c r="I20" s="76">
        <f>COUNTIF(Table!E:E,J20)</f>
        <v>1</v>
      </c>
      <c r="J20" s="38" t="s">
        <v>90</v>
      </c>
      <c r="K20" s="39"/>
      <c r="L20" s="40">
        <v>8.8827836338330329E-3</v>
      </c>
      <c r="M20" s="39"/>
      <c r="N20" s="40">
        <v>8.4143518518518517E-3</v>
      </c>
      <c r="O20" s="41"/>
      <c r="P20" s="50">
        <f t="shared" si="1"/>
        <v>4.6843178198118125E-4</v>
      </c>
      <c r="Q20" s="42"/>
      <c r="R20" s="53">
        <f t="shared" si="9"/>
        <v>5.6198407450007863</v>
      </c>
      <c r="S20" s="43">
        <f t="shared" si="2"/>
        <v>56.198407450007863</v>
      </c>
      <c r="T20" s="43">
        <f t="shared" si="7"/>
        <v>50</v>
      </c>
      <c r="U20" s="98"/>
      <c r="V20" s="90"/>
      <c r="W20" s="79"/>
      <c r="X20" s="44"/>
      <c r="Y20" s="47" t="e">
        <f>IF(#REF!="","",IF(#REF!&lt;#REF!,#REF!-#REF!,""))</f>
        <v>#REF!</v>
      </c>
      <c r="Z20" s="47" t="e">
        <f>IF(#REF!="","",IF(#REF!&lt;#REF!,#REF!-#REF!,""))</f>
        <v>#REF!</v>
      </c>
      <c r="AA20" s="47"/>
      <c r="AB20" s="80"/>
      <c r="AC20" s="4"/>
      <c r="AD20" s="76">
        <f>COUNTIF(Table!E:E,AE20)</f>
        <v>1</v>
      </c>
      <c r="AE20" s="38" t="s">
        <v>80</v>
      </c>
      <c r="AF20" s="39"/>
      <c r="AG20" s="40">
        <v>1.4447374370276099E-2</v>
      </c>
      <c r="AH20" s="39"/>
      <c r="AI20" s="40">
        <v>1.4409722222222221E-2</v>
      </c>
      <c r="AJ20" s="41"/>
      <c r="AK20" s="50">
        <f t="shared" si="3"/>
        <v>3.7652148053877316E-5</v>
      </c>
      <c r="AL20" s="42"/>
      <c r="AM20" s="53">
        <f t="shared" si="10"/>
        <v>0.31142748310448098</v>
      </c>
      <c r="AN20" s="43">
        <f t="shared" si="4"/>
        <v>3.1142748310448098</v>
      </c>
      <c r="AO20" s="43">
        <f t="shared" si="8"/>
        <v>4</v>
      </c>
      <c r="AP20" s="98"/>
      <c r="BE20" s="4"/>
    </row>
    <row r="21" spans="1:57" ht="15.75" thickBot="1" x14ac:dyDescent="0.3">
      <c r="A21" s="90"/>
      <c r="B21" s="76">
        <f>COUNTIF(Table!E:E,C21)</f>
        <v>1</v>
      </c>
      <c r="C21" s="38" t="s">
        <v>287</v>
      </c>
      <c r="D21" s="53" t="e">
        <f>(#REF!/#REF!*100.05)-100</f>
        <v>#REF!</v>
      </c>
      <c r="E21" s="43" t="e">
        <f t="shared" si="0"/>
        <v>#REF!</v>
      </c>
      <c r="F21" s="43">
        <v>20</v>
      </c>
      <c r="G21" s="98"/>
      <c r="H21" s="4"/>
      <c r="I21" s="76">
        <f>COUNTIF(Table!E:E,J21)</f>
        <v>1</v>
      </c>
      <c r="J21" s="38" t="s">
        <v>204</v>
      </c>
      <c r="K21" s="39"/>
      <c r="L21" s="40">
        <v>9.9101899336498656E-3</v>
      </c>
      <c r="M21" s="39"/>
      <c r="N21" s="40">
        <v>9.7453703703703713E-3</v>
      </c>
      <c r="O21" s="41"/>
      <c r="P21" s="50">
        <f t="shared" si="1"/>
        <v>1.648195632794943E-4</v>
      </c>
      <c r="Q21" s="42"/>
      <c r="R21" s="53">
        <f t="shared" si="9"/>
        <v>1.7421057568268452</v>
      </c>
      <c r="S21" s="43">
        <f t="shared" si="2"/>
        <v>17.421057568268452</v>
      </c>
      <c r="T21" s="43">
        <f t="shared" si="7"/>
        <v>17</v>
      </c>
      <c r="U21" s="98"/>
      <c r="V21" s="90"/>
      <c r="W21" s="81"/>
      <c r="X21" s="82"/>
      <c r="Y21" s="87" t="e">
        <f>IF(#REF!="","",IF(#REF!&lt;#REF!,#REF!-#REF!,""))</f>
        <v>#REF!</v>
      </c>
      <c r="Z21" s="87" t="e">
        <f>IF(#REF!="","",IF(#REF!&lt;#REF!,#REF!-#REF!,""))</f>
        <v>#REF!</v>
      </c>
      <c r="AA21" s="87"/>
      <c r="AB21" s="88"/>
      <c r="AC21" s="4"/>
      <c r="AD21" s="76">
        <f>COUNTIF(Table!E:E,AE21)</f>
        <v>1</v>
      </c>
      <c r="AE21" s="38" t="s">
        <v>33</v>
      </c>
      <c r="AF21" s="39"/>
      <c r="AG21" s="40">
        <v>1.0356612290294586E-2</v>
      </c>
      <c r="AH21" s="39"/>
      <c r="AI21" s="40">
        <v>1.0196759259259256E-2</v>
      </c>
      <c r="AJ21" s="41"/>
      <c r="AK21" s="50">
        <f t="shared" si="3"/>
        <v>1.5985303103533029E-4</v>
      </c>
      <c r="AL21" s="42"/>
      <c r="AM21" s="53">
        <f t="shared" si="10"/>
        <v>1.6184685053794681</v>
      </c>
      <c r="AN21" s="43">
        <f t="shared" si="4"/>
        <v>16.184685053794681</v>
      </c>
      <c r="AO21" s="43">
        <f t="shared" si="8"/>
        <v>16</v>
      </c>
      <c r="AP21" s="98"/>
      <c r="BE21" s="4"/>
    </row>
    <row r="22" spans="1:57" x14ac:dyDescent="0.25">
      <c r="A22" s="90"/>
      <c r="B22" s="76">
        <f>COUNTIF(Table!E:E,C22)</f>
        <v>1</v>
      </c>
      <c r="C22" s="38" t="s">
        <v>29</v>
      </c>
      <c r="D22" s="53" t="e">
        <f>(#REF!/#REF!*100.05)-100</f>
        <v>#REF!</v>
      </c>
      <c r="E22" s="43" t="e">
        <f t="shared" si="0"/>
        <v>#REF!</v>
      </c>
      <c r="F22" s="43">
        <v>20</v>
      </c>
      <c r="G22" s="98"/>
      <c r="H22" s="4"/>
      <c r="I22" s="76">
        <f>COUNTIF(Table!E:E,J22)</f>
        <v>1</v>
      </c>
      <c r="J22" s="38" t="s">
        <v>36</v>
      </c>
      <c r="K22" s="39"/>
      <c r="L22" s="40">
        <v>9.9250268683862414E-3</v>
      </c>
      <c r="M22" s="39"/>
      <c r="N22" s="40">
        <v>9.5138888888888894E-3</v>
      </c>
      <c r="O22" s="41"/>
      <c r="P22" s="50">
        <f t="shared" si="1"/>
        <v>4.1113797949735194E-4</v>
      </c>
      <c r="Q22" s="42"/>
      <c r="R22" s="53">
        <f t="shared" si="9"/>
        <v>4.373611020594339</v>
      </c>
      <c r="S22" s="43">
        <f t="shared" si="2"/>
        <v>43.73611020594339</v>
      </c>
      <c r="T22" s="43">
        <f t="shared" si="7"/>
        <v>44</v>
      </c>
      <c r="U22" s="98"/>
      <c r="V22" s="90"/>
      <c r="W22" s="69"/>
      <c r="X22" s="70"/>
      <c r="Y22" s="73" t="e">
        <f>IF(#REF!="","",IF(#REF!&lt;#REF!,#REF!-#REF!,""))</f>
        <v>#REF!</v>
      </c>
      <c r="Z22" s="73" t="e">
        <f>IF(#REF!="","",IF(#REF!&lt;#REF!,#REF!-#REF!,""))</f>
        <v>#REF!</v>
      </c>
      <c r="AA22" s="73"/>
      <c r="AB22" s="73"/>
      <c r="AC22" s="4"/>
      <c r="AD22" s="76">
        <f>COUNTIF(Table!E:E,AE22)</f>
        <v>1</v>
      </c>
      <c r="AE22" s="38" t="s">
        <v>131</v>
      </c>
      <c r="AF22" s="39"/>
      <c r="AG22" s="40">
        <v>1.1060474537037037E-2</v>
      </c>
      <c r="AH22" s="39"/>
      <c r="AI22" s="40">
        <v>1.0682870370370377E-2</v>
      </c>
      <c r="AJ22" s="41"/>
      <c r="AK22" s="50">
        <f t="shared" si="3"/>
        <v>3.7760416666665977E-4</v>
      </c>
      <c r="AL22" s="42"/>
      <c r="AM22" s="53">
        <f t="shared" si="10"/>
        <v>3.5864368905741344</v>
      </c>
      <c r="AN22" s="43">
        <f t="shared" si="4"/>
        <v>35.864368905741344</v>
      </c>
      <c r="AO22" s="43">
        <f t="shared" si="8"/>
        <v>36</v>
      </c>
      <c r="AP22" s="98"/>
      <c r="BE22" s="4"/>
    </row>
    <row r="23" spans="1:57" x14ac:dyDescent="0.25">
      <c r="A23" s="90"/>
      <c r="B23" s="79"/>
      <c r="C23" s="44"/>
      <c r="D23" s="47" t="e">
        <f>IF(#REF!="","",IF(#REF!&lt;#REF!,#REF!-#REF!,""))</f>
        <v>#REF!</v>
      </c>
      <c r="E23" s="47" t="e">
        <f>IF(#REF!="","",IF(#REF!&lt;#REF!,#REF!-#REF!,""))</f>
        <v>#REF!</v>
      </c>
      <c r="F23" s="47"/>
      <c r="G23" s="80"/>
      <c r="H23" s="4"/>
      <c r="I23" s="76">
        <f>COUNTIF(Table!E:E,J23)</f>
        <v>1</v>
      </c>
      <c r="J23" s="38" t="s">
        <v>28</v>
      </c>
      <c r="K23" s="39"/>
      <c r="L23" s="40">
        <v>9.7449570105820095E-3</v>
      </c>
      <c r="M23" s="39"/>
      <c r="N23" s="40">
        <v>9.5486111111111101E-3</v>
      </c>
      <c r="O23" s="41"/>
      <c r="P23" s="50">
        <f t="shared" si="1"/>
        <v>1.9634589947089935E-4</v>
      </c>
      <c r="Q23" s="42"/>
      <c r="R23" s="53">
        <f t="shared" si="9"/>
        <v>2.1073051948051784</v>
      </c>
      <c r="S23" s="43">
        <f t="shared" si="2"/>
        <v>21.073051948051784</v>
      </c>
      <c r="T23" s="43">
        <f t="shared" si="7"/>
        <v>21</v>
      </c>
      <c r="U23" s="98"/>
      <c r="V23" s="90"/>
      <c r="AC23" s="4"/>
      <c r="AD23" s="76">
        <f>COUNTIF(Table!E:E,AE23)</f>
        <v>1</v>
      </c>
      <c r="AE23" s="38" t="s">
        <v>165</v>
      </c>
      <c r="AF23" s="39"/>
      <c r="AG23" s="40">
        <v>1.2333622685185187E-2</v>
      </c>
      <c r="AH23" s="39"/>
      <c r="AI23" s="40">
        <v>1.2256944444444442E-2</v>
      </c>
      <c r="AJ23" s="41"/>
      <c r="AK23" s="50">
        <f t="shared" ref="AK23:AK27" si="16">IF(AI23="","",IF(AI23&lt;AG23,AG23-AI23,""))</f>
        <v>7.667824074074521E-5</v>
      </c>
      <c r="AL23" s="42"/>
      <c r="AM23" s="53">
        <f t="shared" ref="AM23:AM27" si="17">(AG23/AI23*100.05)-100</f>
        <v>0.67590297450426817</v>
      </c>
      <c r="AN23" s="43">
        <f t="shared" ref="AN23:AN27" si="18">AM23*10</f>
        <v>6.7590297450426817</v>
      </c>
      <c r="AO23" s="43">
        <f t="shared" si="8"/>
        <v>7</v>
      </c>
      <c r="AP23" s="98"/>
      <c r="BE23" s="4"/>
    </row>
    <row r="24" spans="1:57" ht="15.75" thickBot="1" x14ac:dyDescent="0.3">
      <c r="A24" s="90"/>
      <c r="B24" s="81"/>
      <c r="C24" s="82"/>
      <c r="D24" s="87" t="e">
        <f>IF(#REF!="","",IF(#REF!&lt;#REF!,#REF!-#REF!,""))</f>
        <v>#REF!</v>
      </c>
      <c r="E24" s="87" t="e">
        <f>IF(#REF!="","",IF(#REF!&lt;#REF!,#REF!-#REF!,""))</f>
        <v>#REF!</v>
      </c>
      <c r="F24" s="87"/>
      <c r="G24" s="88"/>
      <c r="H24" s="4"/>
      <c r="I24" s="76">
        <f>COUNTIF(Table!E:E,J24)</f>
        <v>1</v>
      </c>
      <c r="J24" s="38" t="s">
        <v>288</v>
      </c>
      <c r="K24" s="39"/>
      <c r="L24" s="40"/>
      <c r="M24" s="39"/>
      <c r="N24" s="40">
        <v>8.8888888888888889E-3</v>
      </c>
      <c r="O24" s="41"/>
      <c r="P24" s="50" t="str">
        <f t="shared" si="1"/>
        <v/>
      </c>
      <c r="Q24" s="42"/>
      <c r="R24" s="53">
        <f t="shared" si="9"/>
        <v>-100</v>
      </c>
      <c r="S24" s="43">
        <f t="shared" si="2"/>
        <v>-1000</v>
      </c>
      <c r="T24" s="43">
        <f t="shared" si="7"/>
        <v>3</v>
      </c>
      <c r="U24" s="98"/>
      <c r="V24" s="90"/>
      <c r="AC24" s="4"/>
      <c r="AD24" s="76">
        <f>COUNTIF(Table!E:E,AE24)</f>
        <v>1</v>
      </c>
      <c r="AE24" s="38" t="s">
        <v>84</v>
      </c>
      <c r="AF24" s="39"/>
      <c r="AG24" s="40">
        <v>1.2155204952948133E-2</v>
      </c>
      <c r="AH24" s="39"/>
      <c r="AI24" s="40">
        <v>1.2523148148148148E-2</v>
      </c>
      <c r="AJ24" s="41"/>
      <c r="AK24" s="50" t="str">
        <f t="shared" si="16"/>
        <v/>
      </c>
      <c r="AL24" s="42"/>
      <c r="AM24" s="53">
        <f t="shared" si="17"/>
        <v>-2.8895736794190299</v>
      </c>
      <c r="AN24" s="43">
        <f t="shared" si="18"/>
        <v>-28.895736794190299</v>
      </c>
      <c r="AO24" s="43">
        <f t="shared" si="8"/>
        <v>4</v>
      </c>
      <c r="AP24" s="98"/>
      <c r="BE24" s="4"/>
    </row>
    <row r="25" spans="1:57" x14ac:dyDescent="0.25">
      <c r="A25" s="90"/>
      <c r="B25" s="69"/>
      <c r="C25" s="70"/>
      <c r="D25" s="73" t="e">
        <f>IF(#REF!="","",IF(#REF!&lt;#REF!,#REF!-#REF!,""))</f>
        <v>#REF!</v>
      </c>
      <c r="E25" s="73" t="e">
        <f>IF(#REF!="","",IF(#REF!&lt;#REF!,#REF!-#REF!,""))</f>
        <v>#REF!</v>
      </c>
      <c r="F25" s="73"/>
      <c r="G25" s="73"/>
      <c r="H25" s="4"/>
      <c r="I25" s="76">
        <f>COUNTIF(Table!E:E,J25)</f>
        <v>1</v>
      </c>
      <c r="J25" s="38" t="s">
        <v>254</v>
      </c>
      <c r="K25" s="39"/>
      <c r="L25" s="40">
        <v>1.053185291864326E-2</v>
      </c>
      <c r="M25" s="39"/>
      <c r="N25" s="40">
        <v>1.0046296296296296E-2</v>
      </c>
      <c r="O25" s="41"/>
      <c r="P25" s="50">
        <f t="shared" si="1"/>
        <v>4.8555662234696373E-4</v>
      </c>
      <c r="Q25" s="42"/>
      <c r="R25" s="53">
        <f t="shared" si="9"/>
        <v>4.8856069374266156</v>
      </c>
      <c r="S25" s="43">
        <f t="shared" si="2"/>
        <v>48.856069374266156</v>
      </c>
      <c r="T25" s="43">
        <f t="shared" si="7"/>
        <v>49</v>
      </c>
      <c r="U25" s="98"/>
      <c r="V25" s="90"/>
      <c r="AC25" s="4"/>
      <c r="AD25" s="76">
        <f>COUNTIF(Table!E:E,AE25)</f>
        <v>1</v>
      </c>
      <c r="AE25" s="38" t="s">
        <v>250</v>
      </c>
      <c r="AF25" s="39"/>
      <c r="AG25" s="40">
        <v>1.3956886574074075E-2</v>
      </c>
      <c r="AH25" s="39"/>
      <c r="AI25" s="40">
        <v>1.3831018518518517E-2</v>
      </c>
      <c r="AJ25" s="41"/>
      <c r="AK25" s="50">
        <f t="shared" si="16"/>
        <v>1.2586805555555788E-4</v>
      </c>
      <c r="AL25" s="42"/>
      <c r="AM25" s="53">
        <f t="shared" si="17"/>
        <v>0.96049686192471029</v>
      </c>
      <c r="AN25" s="43">
        <f t="shared" si="18"/>
        <v>9.6049686192471029</v>
      </c>
      <c r="AO25" s="43">
        <f t="shared" si="8"/>
        <v>10</v>
      </c>
      <c r="AP25" s="98"/>
      <c r="BE25" s="4"/>
    </row>
    <row r="26" spans="1:57" x14ac:dyDescent="0.25">
      <c r="A26" s="90"/>
      <c r="H26" s="4"/>
      <c r="I26" s="76">
        <f>COUNTIF(Table!E:E,J26)</f>
        <v>1</v>
      </c>
      <c r="J26" s="38" t="s">
        <v>275</v>
      </c>
      <c r="K26" s="39"/>
      <c r="L26" s="40">
        <v>1.1439258325475515E-2</v>
      </c>
      <c r="M26" s="39"/>
      <c r="N26" s="40">
        <v>9.6064814814814815E-3</v>
      </c>
      <c r="O26" s="41"/>
      <c r="P26" s="50">
        <f t="shared" si="1"/>
        <v>1.8327768439940339E-3</v>
      </c>
      <c r="Q26" s="42"/>
      <c r="R26" s="53">
        <f t="shared" si="9"/>
        <v>19.13808376876446</v>
      </c>
      <c r="S26" s="43">
        <f t="shared" si="2"/>
        <v>191.3808376876446</v>
      </c>
      <c r="T26" s="43">
        <f t="shared" si="7"/>
        <v>50</v>
      </c>
      <c r="U26" s="98"/>
      <c r="V26" s="90"/>
      <c r="AC26" s="4"/>
      <c r="AD26" s="76">
        <f>COUNTIF(Table!E:E,AE26)</f>
        <v>1</v>
      </c>
      <c r="AE26" s="38" t="s">
        <v>276</v>
      </c>
      <c r="AF26" s="39"/>
      <c r="AG26" s="40">
        <v>1.4378604264432155E-2</v>
      </c>
      <c r="AH26" s="39"/>
      <c r="AI26" s="40">
        <v>1.4097222222222223E-2</v>
      </c>
      <c r="AJ26" s="41"/>
      <c r="AK26" s="50">
        <f t="shared" si="16"/>
        <v>2.8138204220993189E-4</v>
      </c>
      <c r="AL26" s="42"/>
      <c r="AM26" s="53">
        <f t="shared" si="17"/>
        <v>2.0470085509984841</v>
      </c>
      <c r="AN26" s="43">
        <f t="shared" si="18"/>
        <v>20.470085509984841</v>
      </c>
      <c r="AO26" s="43">
        <f t="shared" si="8"/>
        <v>20</v>
      </c>
      <c r="AP26" s="98"/>
      <c r="BE26" s="4"/>
    </row>
    <row r="27" spans="1:57" x14ac:dyDescent="0.25">
      <c r="A27" s="90"/>
      <c r="H27" s="4"/>
      <c r="I27" s="76">
        <f>COUNTIF(Table!E:E,J27)</f>
        <v>1</v>
      </c>
      <c r="J27" s="38" t="s">
        <v>100</v>
      </c>
      <c r="K27" s="39"/>
      <c r="L27" s="40">
        <v>1.0030950314153438E-2</v>
      </c>
      <c r="M27" s="39"/>
      <c r="N27" s="40">
        <v>9.6527777777777775E-3</v>
      </c>
      <c r="O27" s="41"/>
      <c r="P27" s="50">
        <f t="shared" ref="P27:P36" si="19">IF(N27="","",IF(N27&lt;L27,L27-N27,""))</f>
        <v>3.7817253637566044E-4</v>
      </c>
      <c r="Q27" s="42"/>
      <c r="R27" s="53">
        <f t="shared" ref="R27:R36" si="20">(L27/N27*100.05)-100</f>
        <v>3.9697175295477933</v>
      </c>
      <c r="S27" s="43">
        <f t="shared" ref="S27:S36" si="21">R27*10</f>
        <v>39.697175295477933</v>
      </c>
      <c r="T27" s="43">
        <f t="shared" si="7"/>
        <v>40</v>
      </c>
      <c r="U27" s="98"/>
      <c r="V27" s="90"/>
      <c r="AC27" s="4"/>
      <c r="AD27" s="76">
        <f>COUNTIF(Table!E:E,AE27)</f>
        <v>1</v>
      </c>
      <c r="AE27" s="38" t="s">
        <v>272</v>
      </c>
      <c r="AF27" s="39"/>
      <c r="AG27" s="40">
        <v>1.4138072847155521E-2</v>
      </c>
      <c r="AH27" s="39"/>
      <c r="AI27" s="40">
        <v>1.3981481481481477E-2</v>
      </c>
      <c r="AJ27" s="41"/>
      <c r="AK27" s="50">
        <f t="shared" si="16"/>
        <v>1.5659136567404419E-4</v>
      </c>
      <c r="AL27" s="42"/>
      <c r="AM27" s="53">
        <f t="shared" si="17"/>
        <v>1.1705512203008794</v>
      </c>
      <c r="AN27" s="43">
        <f t="shared" si="18"/>
        <v>11.705512203008794</v>
      </c>
      <c r="AO27" s="43">
        <f t="shared" si="8"/>
        <v>12</v>
      </c>
      <c r="AP27" s="98"/>
      <c r="BE27" s="4"/>
    </row>
    <row r="28" spans="1:57" ht="15.75" thickBot="1" x14ac:dyDescent="0.3">
      <c r="A28" s="90"/>
      <c r="H28" s="4"/>
      <c r="I28" s="76">
        <f>COUNTIF(Table!E:E,J28)</f>
        <v>1</v>
      </c>
      <c r="J28" s="38" t="s">
        <v>20</v>
      </c>
      <c r="K28" s="39"/>
      <c r="L28" s="40">
        <v>1.2294599487653443E-2</v>
      </c>
      <c r="M28" s="39"/>
      <c r="N28" s="40">
        <v>1.1099537037037038E-2</v>
      </c>
      <c r="O28" s="41"/>
      <c r="P28" s="50">
        <f t="shared" si="19"/>
        <v>1.1950624506164055E-3</v>
      </c>
      <c r="Q28" s="42"/>
      <c r="R28" s="53">
        <f t="shared" si="20"/>
        <v>10.822160837447768</v>
      </c>
      <c r="S28" s="43">
        <f t="shared" si="21"/>
        <v>108.22160837447768</v>
      </c>
      <c r="T28" s="43">
        <f t="shared" si="7"/>
        <v>50</v>
      </c>
      <c r="U28" s="98"/>
      <c r="V28" s="90"/>
      <c r="AC28" s="4"/>
      <c r="AD28" s="145"/>
      <c r="AE28" s="82"/>
      <c r="AF28" s="83"/>
      <c r="AG28" s="84"/>
      <c r="AH28" s="65"/>
      <c r="AI28" s="85"/>
      <c r="AJ28" s="86"/>
      <c r="AK28" s="87" t="str">
        <f t="shared" si="3"/>
        <v/>
      </c>
      <c r="AL28" s="87" t="str">
        <f t="shared" ref="AL28:AL29" si="22">IF(AJ28="","",IF(AJ28&lt;AH28,AH28-AJ28,""))</f>
        <v/>
      </c>
      <c r="AM28" s="87" t="str">
        <f t="shared" ref="AM28:AM29" si="23">IF(AK28="","",IF(AK28&lt;AI28,AI28-AK28,""))</f>
        <v/>
      </c>
      <c r="AN28" s="87" t="str">
        <f t="shared" ref="AN28:AN29" si="24">IF(AL28="","",IF(AL28&lt;AJ28,AJ28-AL28,""))</f>
        <v/>
      </c>
      <c r="AO28" s="87" t="str">
        <f t="shared" ref="AO28:AO29" si="25">IF(AM28="","",IF(AM28&lt;AK28,AK28-AM28,""))</f>
        <v/>
      </c>
      <c r="AP28" s="88" t="str">
        <f t="shared" ref="AP28:AP29" si="26">IF(AN28="","",IF(AN28&lt;AL28,AL28-AN28,""))</f>
        <v/>
      </c>
      <c r="BE28" s="4"/>
    </row>
    <row r="29" spans="1:57" x14ac:dyDescent="0.25">
      <c r="A29" s="90"/>
      <c r="H29" s="4"/>
      <c r="I29" s="76">
        <f>COUNTIF(Table!E:E,J29)</f>
        <v>1</v>
      </c>
      <c r="J29" s="38" t="s">
        <v>72</v>
      </c>
      <c r="K29" s="39"/>
      <c r="L29" s="40">
        <v>1.1997089518200244E-2</v>
      </c>
      <c r="M29" s="39"/>
      <c r="N29" s="40">
        <v>1.1666666666666667E-2</v>
      </c>
      <c r="O29" s="41"/>
      <c r="P29" s="50">
        <f t="shared" si="19"/>
        <v>3.3042285153357664E-4</v>
      </c>
      <c r="Q29" s="42"/>
      <c r="R29" s="53">
        <f t="shared" si="20"/>
        <v>2.8836119682229366</v>
      </c>
      <c r="S29" s="43">
        <f t="shared" si="21"/>
        <v>28.836119682229366</v>
      </c>
      <c r="T29" s="43">
        <f t="shared" si="7"/>
        <v>29</v>
      </c>
      <c r="U29" s="98"/>
      <c r="V29" s="90"/>
      <c r="AC29" s="4"/>
      <c r="AD29" s="69"/>
      <c r="AE29" s="70"/>
      <c r="AF29" s="71"/>
      <c r="AG29" s="72"/>
      <c r="AH29" s="7"/>
      <c r="AI29" s="67"/>
      <c r="AJ29" s="8"/>
      <c r="AK29" s="73" t="str">
        <f t="shared" si="3"/>
        <v/>
      </c>
      <c r="AL29" s="73" t="str">
        <f t="shared" si="22"/>
        <v/>
      </c>
      <c r="AM29" s="73" t="str">
        <f t="shared" si="23"/>
        <v/>
      </c>
      <c r="AN29" s="73" t="str">
        <f t="shared" si="24"/>
        <v/>
      </c>
      <c r="AO29" s="73" t="str">
        <f t="shared" si="25"/>
        <v/>
      </c>
      <c r="AP29" s="73" t="str">
        <f t="shared" si="26"/>
        <v/>
      </c>
      <c r="BE29" s="4"/>
    </row>
    <row r="30" spans="1:57" x14ac:dyDescent="0.25">
      <c r="A30" s="90"/>
      <c r="H30" s="4"/>
      <c r="I30" s="76">
        <f>COUNTIF(Table!E:E,J30)</f>
        <v>1</v>
      </c>
      <c r="J30" s="38" t="s">
        <v>32</v>
      </c>
      <c r="K30" s="39"/>
      <c r="L30" s="40">
        <v>1.1005376510190727E-2</v>
      </c>
      <c r="M30" s="39"/>
      <c r="N30" s="40">
        <v>1.050925925925926E-2</v>
      </c>
      <c r="O30" s="41"/>
      <c r="P30" s="50">
        <f t="shared" ref="P30:P33" si="27">IF(N30="","",IF(N30&lt;L30,L30-N30,""))</f>
        <v>4.9611725093146736E-4</v>
      </c>
      <c r="Q30" s="42"/>
      <c r="R30" s="53">
        <f t="shared" ref="R30:R33" si="28">(L30/N30*100.05)-100</f>
        <v>4.7731236504095875</v>
      </c>
      <c r="S30" s="43">
        <f t="shared" ref="S30:S33" si="29">R30*10</f>
        <v>47.731236504095875</v>
      </c>
      <c r="T30" s="43">
        <f t="shared" ref="T30:T33" si="30">IF(N30="","",ROUND(IF(S30&gt;=50,50,IF(S30&lt;=3,3,S30)),0))</f>
        <v>48</v>
      </c>
      <c r="U30" s="98"/>
      <c r="V30" s="90"/>
      <c r="AC30" s="4"/>
      <c r="BE30" s="4"/>
    </row>
    <row r="31" spans="1:57" x14ac:dyDescent="0.25">
      <c r="A31" s="90"/>
      <c r="H31" s="4"/>
      <c r="I31" s="76">
        <f>COUNTIF(Table!E:E,J31)</f>
        <v>1</v>
      </c>
      <c r="J31" s="38" t="s">
        <v>289</v>
      </c>
      <c r="K31" s="39"/>
      <c r="L31" s="40"/>
      <c r="M31" s="39"/>
      <c r="N31" s="40">
        <v>1.3715277777777778E-2</v>
      </c>
      <c r="O31" s="41"/>
      <c r="P31" s="50" t="str">
        <f t="shared" si="27"/>
        <v/>
      </c>
      <c r="Q31" s="42"/>
      <c r="R31" s="53">
        <f t="shared" si="28"/>
        <v>-100</v>
      </c>
      <c r="S31" s="43">
        <f t="shared" si="29"/>
        <v>-1000</v>
      </c>
      <c r="T31" s="43">
        <f t="shared" si="30"/>
        <v>3</v>
      </c>
      <c r="U31" s="98"/>
      <c r="V31" s="90"/>
      <c r="AC31" s="4"/>
      <c r="BE31" s="4"/>
    </row>
    <row r="32" spans="1:57" x14ac:dyDescent="0.25">
      <c r="A32" s="90"/>
      <c r="H32" s="4"/>
      <c r="I32" s="76">
        <f>COUNTIF(Table!E:E,J32)</f>
        <v>1</v>
      </c>
      <c r="J32" s="38" t="s">
        <v>282</v>
      </c>
      <c r="K32" s="39"/>
      <c r="L32" s="40">
        <v>1.2741319444444442E-2</v>
      </c>
      <c r="M32" s="39"/>
      <c r="N32" s="40">
        <v>1.2488425925925925E-2</v>
      </c>
      <c r="O32" s="41"/>
      <c r="P32" s="50">
        <f t="shared" si="27"/>
        <v>2.5289351851851688E-4</v>
      </c>
      <c r="Q32" s="42"/>
      <c r="R32" s="53">
        <f t="shared" si="28"/>
        <v>2.0760356811862692</v>
      </c>
      <c r="S32" s="43">
        <f t="shared" si="29"/>
        <v>20.760356811862692</v>
      </c>
      <c r="T32" s="43">
        <f t="shared" si="30"/>
        <v>21</v>
      </c>
      <c r="U32" s="98"/>
      <c r="V32" s="90"/>
      <c r="AC32" s="4"/>
      <c r="BE32" s="4"/>
    </row>
    <row r="33" spans="1:57" x14ac:dyDescent="0.25">
      <c r="A33" s="91"/>
      <c r="H33" s="4"/>
      <c r="I33" s="76">
        <f>COUNTIF(Table!E:E,J33)</f>
        <v>1</v>
      </c>
      <c r="J33" s="38" t="s">
        <v>80</v>
      </c>
      <c r="K33" s="39"/>
      <c r="L33" s="40">
        <v>1.0769860894205818E-2</v>
      </c>
      <c r="M33" s="39"/>
      <c r="N33" s="40">
        <v>1.0868055555555556E-2</v>
      </c>
      <c r="O33" s="41"/>
      <c r="P33" s="50" t="str">
        <f t="shared" si="27"/>
        <v/>
      </c>
      <c r="Q33" s="42"/>
      <c r="R33" s="53">
        <f t="shared" si="28"/>
        <v>-0.85396813098910229</v>
      </c>
      <c r="S33" s="43">
        <f t="shared" si="29"/>
        <v>-8.5396813098910229</v>
      </c>
      <c r="T33" s="43">
        <f t="shared" si="30"/>
        <v>3</v>
      </c>
      <c r="U33" s="98"/>
      <c r="V33" s="91"/>
      <c r="AC33" s="4"/>
      <c r="BE33" s="4"/>
    </row>
    <row r="34" spans="1:57" x14ac:dyDescent="0.25">
      <c r="A34" s="3"/>
      <c r="H34" s="4"/>
      <c r="I34" s="76">
        <f>COUNTIF(Table!E:E,J34)</f>
        <v>1</v>
      </c>
      <c r="J34" s="38" t="s">
        <v>75</v>
      </c>
      <c r="K34" s="39"/>
      <c r="L34" s="40">
        <v>1.1080439814814814E-2</v>
      </c>
      <c r="M34" s="39"/>
      <c r="N34" s="40">
        <v>9.8958333333333329E-3</v>
      </c>
      <c r="O34" s="41"/>
      <c r="P34" s="50">
        <f t="shared" ref="P34:P35" si="31">IF(N34="","",IF(N34&lt;L34,L34-N34,""))</f>
        <v>1.1846064814814809E-3</v>
      </c>
      <c r="Q34" s="42"/>
      <c r="R34" s="53">
        <f t="shared" ref="R34:R35" si="32">(L34/N34*100.05)-100</f>
        <v>12.026745614035079</v>
      </c>
      <c r="S34" s="43">
        <f t="shared" ref="S34:S35" si="33">R34*10</f>
        <v>120.26745614035079</v>
      </c>
      <c r="T34" s="43">
        <f t="shared" ref="T34:T35" si="34">IF(N34="","",ROUND(IF(S34&gt;=50,50,IF(S34&lt;=3,3,S34)),0))</f>
        <v>50</v>
      </c>
      <c r="U34" s="98"/>
      <c r="V34" s="3"/>
      <c r="AC34" s="4"/>
      <c r="BE34" s="4"/>
    </row>
    <row r="35" spans="1:57" x14ac:dyDescent="0.25">
      <c r="A35" s="3"/>
      <c r="H35" s="4"/>
      <c r="I35" s="76">
        <f>COUNTIF(Table!E:E,J35)</f>
        <v>1</v>
      </c>
      <c r="J35" s="38" t="s">
        <v>142</v>
      </c>
      <c r="K35" s="39"/>
      <c r="L35" s="40">
        <v>1.1761374950219035E-2</v>
      </c>
      <c r="M35" s="39"/>
      <c r="N35" s="40">
        <v>1.1307870370370371E-2</v>
      </c>
      <c r="O35" s="41"/>
      <c r="P35" s="50">
        <f t="shared" si="31"/>
        <v>4.5350457984866428E-4</v>
      </c>
      <c r="Q35" s="42"/>
      <c r="R35" s="53">
        <f t="shared" si="32"/>
        <v>4.062526826691311</v>
      </c>
      <c r="S35" s="43">
        <f t="shared" si="33"/>
        <v>40.62526826691311</v>
      </c>
      <c r="T35" s="43">
        <f t="shared" si="34"/>
        <v>41</v>
      </c>
      <c r="U35" s="98"/>
      <c r="V35" s="3"/>
      <c r="AC35" s="4"/>
      <c r="BE35" s="4"/>
    </row>
    <row r="36" spans="1:57" x14ac:dyDescent="0.25">
      <c r="A36" s="3"/>
      <c r="H36" s="4"/>
      <c r="I36" s="76">
        <f>COUNTIF(Table!E:E,J36)</f>
        <v>1</v>
      </c>
      <c r="J36" s="38" t="s">
        <v>61</v>
      </c>
      <c r="K36" s="39"/>
      <c r="L36" s="40"/>
      <c r="M36" s="39"/>
      <c r="N36" s="40"/>
      <c r="O36" s="41"/>
      <c r="P36" s="50" t="str">
        <f t="shared" si="19"/>
        <v/>
      </c>
      <c r="Q36" s="42"/>
      <c r="R36" s="53" t="e">
        <f t="shared" si="20"/>
        <v>#DIV/0!</v>
      </c>
      <c r="S36" s="43" t="e">
        <f t="shared" si="21"/>
        <v>#DIV/0!</v>
      </c>
      <c r="T36" s="43" t="str">
        <f t="shared" si="7"/>
        <v/>
      </c>
      <c r="U36" s="98"/>
      <c r="V36" s="3"/>
      <c r="AC36" s="4"/>
      <c r="BE36" s="4"/>
    </row>
    <row r="37" spans="1:57" ht="15.75" thickBot="1" x14ac:dyDescent="0.3">
      <c r="A37" s="3"/>
      <c r="H37" s="4"/>
      <c r="I37" s="81"/>
      <c r="J37" s="82"/>
      <c r="K37" s="83"/>
      <c r="L37" s="84"/>
      <c r="M37" s="65"/>
      <c r="N37" s="85"/>
      <c r="O37" s="86"/>
      <c r="P37" s="87" t="str">
        <f t="shared" si="1"/>
        <v/>
      </c>
      <c r="Q37" s="87" t="str">
        <f t="shared" ref="Q37:Q38" si="35">IF(O37="","",IF(O37&lt;M37,M37-O37,""))</f>
        <v/>
      </c>
      <c r="R37" s="87" t="str">
        <f t="shared" ref="R37:R38" si="36">IF(P37="","",IF(P37&lt;N37,N37-P37,""))</f>
        <v/>
      </c>
      <c r="S37" s="87" t="str">
        <f t="shared" ref="S37:S38" si="37">IF(Q37="","",IF(Q37&lt;O37,O37-Q37,""))</f>
        <v/>
      </c>
      <c r="T37" s="87" t="str">
        <f t="shared" ref="T37:T38" si="38">IF(R37="","",IF(R37&lt;P37,P37-R37,""))</f>
        <v/>
      </c>
      <c r="U37" s="88" t="str">
        <f t="shared" ref="U37:U38" si="39">IF(S37="","",IF(S37&lt;Q37,Q37-S37,""))</f>
        <v/>
      </c>
      <c r="V37" s="3"/>
      <c r="AC37" s="4"/>
      <c r="BE37" s="4"/>
    </row>
    <row r="38" spans="1:57" x14ac:dyDescent="0.25">
      <c r="A38" s="3"/>
      <c r="H38" s="4"/>
      <c r="I38" s="69"/>
      <c r="J38" s="70"/>
      <c r="K38" s="71"/>
      <c r="L38" s="72"/>
      <c r="M38" s="7"/>
      <c r="N38" s="67"/>
      <c r="O38" s="8"/>
      <c r="P38" s="73" t="str">
        <f t="shared" si="1"/>
        <v/>
      </c>
      <c r="Q38" s="73" t="str">
        <f t="shared" si="35"/>
        <v/>
      </c>
      <c r="R38" s="73" t="str">
        <f t="shared" si="36"/>
        <v/>
      </c>
      <c r="S38" s="73" t="str">
        <f t="shared" si="37"/>
        <v/>
      </c>
      <c r="T38" s="73" t="str">
        <f t="shared" si="38"/>
        <v/>
      </c>
      <c r="U38" s="73" t="str">
        <f t="shared" si="39"/>
        <v/>
      </c>
      <c r="V38" s="3"/>
      <c r="AC38" s="4"/>
      <c r="BE38" s="4"/>
    </row>
    <row r="39" spans="1:57" x14ac:dyDescent="0.25">
      <c r="A39" s="3"/>
      <c r="H39" s="4"/>
      <c r="V39" s="3"/>
      <c r="AC39" s="4"/>
      <c r="BE39" s="4"/>
    </row>
    <row r="40" spans="1:57" x14ac:dyDescent="0.25">
      <c r="A40" s="3"/>
      <c r="H40" s="4"/>
      <c r="V40" s="3"/>
      <c r="AC40" s="4"/>
      <c r="BE40" s="4"/>
    </row>
    <row r="41" spans="1:57" x14ac:dyDescent="0.25">
      <c r="A41" s="3"/>
      <c r="H41" s="4"/>
      <c r="V41" s="3"/>
      <c r="AC41" s="4"/>
      <c r="BE41" s="4"/>
    </row>
    <row r="42" spans="1:57" x14ac:dyDescent="0.25">
      <c r="A42" s="3"/>
      <c r="H42" s="4"/>
      <c r="V42" s="3"/>
      <c r="AC42" s="4"/>
      <c r="BE42" s="4"/>
    </row>
    <row r="43" spans="1:57" x14ac:dyDescent="0.25">
      <c r="A43" s="3"/>
      <c r="H43" s="4"/>
      <c r="V43" s="3"/>
      <c r="AC43" s="4"/>
      <c r="BE43" s="4"/>
    </row>
    <row r="44" spans="1:57" x14ac:dyDescent="0.25">
      <c r="A44" s="3"/>
      <c r="H44" s="4"/>
      <c r="V44" s="3"/>
      <c r="AC44" s="4"/>
      <c r="BE44" s="4"/>
    </row>
    <row r="45" spans="1:57" x14ac:dyDescent="0.25">
      <c r="A45" s="3"/>
      <c r="H45" s="4"/>
      <c r="V45" s="3"/>
      <c r="AC45" s="4"/>
      <c r="BE45" s="4"/>
    </row>
    <row r="46" spans="1:57" x14ac:dyDescent="0.25">
      <c r="A46" s="3"/>
      <c r="H46" s="4"/>
      <c r="V46" s="3"/>
      <c r="AC46" s="4"/>
      <c r="BE46" s="4"/>
    </row>
    <row r="47" spans="1:57" x14ac:dyDescent="0.25">
      <c r="A47" s="3"/>
      <c r="H47" s="4"/>
      <c r="V47" s="3"/>
      <c r="AC47" s="4"/>
      <c r="BE47" s="4"/>
    </row>
    <row r="48" spans="1:57" x14ac:dyDescent="0.25">
      <c r="A48" s="3"/>
      <c r="H48" s="4"/>
      <c r="V48" s="3"/>
      <c r="AC48" s="4"/>
      <c r="BE48" s="4"/>
    </row>
    <row r="49" spans="1:57" x14ac:dyDescent="0.25">
      <c r="A49" s="3"/>
      <c r="H49" s="4"/>
      <c r="V49" s="3"/>
      <c r="AC49" s="4"/>
      <c r="BE49" s="4"/>
    </row>
    <row r="50" spans="1:57" x14ac:dyDescent="0.25">
      <c r="A50" s="3"/>
      <c r="H50" s="4"/>
      <c r="V50" s="3"/>
      <c r="AC50" s="4"/>
      <c r="BE50" s="4"/>
    </row>
    <row r="51" spans="1:57" x14ac:dyDescent="0.25">
      <c r="A51" s="3"/>
      <c r="H51" s="4"/>
      <c r="V51" s="3"/>
      <c r="AC51" s="4"/>
      <c r="BE51" s="4"/>
    </row>
    <row r="52" spans="1:57" x14ac:dyDescent="0.25">
      <c r="A52" s="3"/>
      <c r="H52" s="4"/>
      <c r="V52" s="3"/>
      <c r="AC52" s="4"/>
      <c r="BE52" s="4"/>
    </row>
    <row r="53" spans="1:57" x14ac:dyDescent="0.25">
      <c r="A53" s="3"/>
      <c r="H53" s="4"/>
      <c r="V53" s="3"/>
      <c r="AC53" s="4"/>
      <c r="BE53" s="4"/>
    </row>
    <row r="54" spans="1:57" x14ac:dyDescent="0.25">
      <c r="A54" s="3"/>
      <c r="H54" s="4"/>
      <c r="V54" s="3"/>
      <c r="AC54" s="4"/>
      <c r="BE54" s="4"/>
    </row>
    <row r="55" spans="1:57" x14ac:dyDescent="0.25">
      <c r="A55" s="3"/>
      <c r="H55" s="4"/>
      <c r="V55" s="3"/>
      <c r="AC55" s="4"/>
      <c r="BE55" s="4"/>
    </row>
    <row r="56" spans="1:57" x14ac:dyDescent="0.25">
      <c r="A56" s="3"/>
      <c r="H56" s="4"/>
      <c r="V56" s="3"/>
      <c r="AC56" s="4"/>
      <c r="BE56" s="4"/>
    </row>
    <row r="57" spans="1:57" x14ac:dyDescent="0.25">
      <c r="H57" s="4"/>
      <c r="AC57" s="4"/>
      <c r="BE57" s="4"/>
    </row>
    <row r="58" spans="1:57" x14ac:dyDescent="0.25">
      <c r="H58" s="4"/>
      <c r="AC58" s="4"/>
      <c r="BE58" s="4"/>
    </row>
    <row r="59" spans="1:57" x14ac:dyDescent="0.25">
      <c r="H59" s="4"/>
      <c r="AC59" s="4"/>
      <c r="BE59" s="4"/>
    </row>
    <row r="60" spans="1:57" x14ac:dyDescent="0.25">
      <c r="H60" s="4"/>
      <c r="AC60" s="4"/>
      <c r="BE60" s="4"/>
    </row>
  </sheetData>
  <mergeCells count="14">
    <mergeCell ref="C2:F2"/>
    <mergeCell ref="C3:F3"/>
    <mergeCell ref="AE2:AO2"/>
    <mergeCell ref="AE3:AO3"/>
    <mergeCell ref="AS2:BC2"/>
    <mergeCell ref="AS3:BC3"/>
    <mergeCell ref="BG2:BQ2"/>
    <mergeCell ref="BG3:BQ3"/>
    <mergeCell ref="L4:N4"/>
    <mergeCell ref="AG4:AI4"/>
    <mergeCell ref="J2:T2"/>
    <mergeCell ref="J3:T3"/>
    <mergeCell ref="W2:AB2"/>
    <mergeCell ref="W3:AB3"/>
  </mergeCells>
  <dataValidations count="5">
    <dataValidation type="list" allowBlank="1" showInputMessage="1" showErrorMessage="1" sqref="J7:J36" xr:uid="{00000000-0002-0000-0300-000000000000}">
      <formula1>$A$3:$A$245</formula1>
    </dataValidation>
    <dataValidation type="list" allowBlank="1" showInputMessage="1" showErrorMessage="1" sqref="AS7:AS10" xr:uid="{00000000-0002-0000-0300-000001000000}">
      <formula1>$A$3:$A$245</formula1>
    </dataValidation>
    <dataValidation type="list" allowBlank="1" showInputMessage="1" showErrorMessage="1" sqref="BG7:BG10" xr:uid="{00000000-0002-0000-0300-000002000000}">
      <formula1>$A$3:$A$245</formula1>
    </dataValidation>
    <dataValidation type="list" allowBlank="1" showInputMessage="1" showErrorMessage="1" sqref="C7:C22" xr:uid="{00000000-0002-0000-0300-000003000000}">
      <formula1>$A$3:$A$245</formula1>
    </dataValidation>
    <dataValidation type="list" allowBlank="1" showInputMessage="1" showErrorMessage="1" sqref="X7:X19" xr:uid="{00000000-0002-0000-0300-000004000000}">
      <formula1>$A$3:$A$245</formula1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5000000}">
          <x14:formula1>
            <xm:f>Names!$A$3:$A$245</xm:f>
          </x14:formula1>
          <xm:sqref>AE7:AE27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9"/>
  <sheetViews>
    <sheetView workbookViewId="0">
      <selection activeCell="C21" sqref="C21"/>
    </sheetView>
  </sheetViews>
  <sheetFormatPr defaultRowHeight="15" x14ac:dyDescent="0.25"/>
  <cols>
    <col min="1" max="1" width="3.85546875" style="1" customWidth="1"/>
    <col min="2" max="2" width="3.85546875" style="130" customWidth="1"/>
    <col min="3" max="3" width="9.140625" style="1"/>
    <col min="4" max="4" width="19.140625" style="1" bestFit="1" customWidth="1"/>
    <col min="5" max="6" width="9.140625" style="1"/>
    <col min="7" max="7" width="9.140625" style="1" hidden="1" customWidth="1"/>
    <col min="8" max="16384" width="9.140625" style="1"/>
  </cols>
  <sheetData>
    <row r="1" spans="1:13" ht="21" x14ac:dyDescent="0.35">
      <c r="A1" s="89"/>
      <c r="B1" s="129"/>
      <c r="C1" s="153" t="s">
        <v>231</v>
      </c>
      <c r="D1" s="154"/>
      <c r="E1" s="154"/>
      <c r="F1" s="154"/>
      <c r="G1" s="154"/>
      <c r="H1" s="154"/>
      <c r="I1" s="154"/>
      <c r="J1" s="154"/>
      <c r="K1" s="154"/>
      <c r="L1" s="154"/>
      <c r="M1" s="155"/>
    </row>
    <row r="2" spans="1:13" ht="21" x14ac:dyDescent="0.35">
      <c r="A2" s="127"/>
      <c r="C2" s="156">
        <v>43298</v>
      </c>
      <c r="D2" s="157"/>
      <c r="E2" s="157"/>
      <c r="F2" s="157"/>
      <c r="G2" s="157"/>
      <c r="H2" s="157"/>
      <c r="I2" s="157"/>
      <c r="J2" s="157"/>
      <c r="K2" s="157"/>
      <c r="L2" s="157"/>
      <c r="M2" s="158"/>
    </row>
    <row r="3" spans="1:13" x14ac:dyDescent="0.25">
      <c r="A3" s="90"/>
      <c r="C3" s="126" t="s">
        <v>215</v>
      </c>
      <c r="D3" s="126" t="s">
        <v>0</v>
      </c>
      <c r="E3" s="126" t="s">
        <v>5</v>
      </c>
    </row>
    <row r="4" spans="1:13" x14ac:dyDescent="0.25">
      <c r="A4" s="90"/>
      <c r="B4" s="130">
        <f>COUNTIF(Table!E:E,D4)</f>
        <v>0</v>
      </c>
      <c r="C4" s="57"/>
      <c r="E4" s="128"/>
      <c r="G4" s="1">
        <v>50</v>
      </c>
    </row>
    <row r="5" spans="1:13" x14ac:dyDescent="0.25">
      <c r="A5" s="90"/>
      <c r="B5" s="130">
        <f>COUNTIF(Table!E:E,D5)</f>
        <v>0</v>
      </c>
      <c r="C5" s="57"/>
      <c r="E5" s="128"/>
      <c r="G5" s="1">
        <v>50</v>
      </c>
    </row>
    <row r="6" spans="1:13" x14ac:dyDescent="0.25">
      <c r="A6" s="90"/>
      <c r="B6" s="130">
        <f>COUNTIF(Table!E:E,D6)</f>
        <v>0</v>
      </c>
      <c r="C6" s="57"/>
      <c r="E6" s="128"/>
      <c r="G6" s="1">
        <v>50</v>
      </c>
    </row>
    <row r="7" spans="1:13" x14ac:dyDescent="0.25">
      <c r="A7" s="90"/>
      <c r="B7" s="130">
        <f>COUNTIF(Table!E:E,D7)</f>
        <v>0</v>
      </c>
      <c r="C7" s="57"/>
      <c r="E7" s="128"/>
      <c r="G7" s="1">
        <v>50</v>
      </c>
    </row>
    <row r="8" spans="1:13" x14ac:dyDescent="0.25">
      <c r="A8" s="90"/>
      <c r="B8" s="130">
        <f>COUNTIF(Table!E:E,D8)</f>
        <v>0</v>
      </c>
      <c r="C8" s="57"/>
      <c r="E8" s="128"/>
      <c r="G8" s="1">
        <v>50</v>
      </c>
    </row>
    <row r="9" spans="1:13" x14ac:dyDescent="0.25">
      <c r="A9" s="90"/>
      <c r="B9" s="130">
        <f>COUNTIF(Table!E:E,D9)</f>
        <v>0</v>
      </c>
      <c r="C9" s="57"/>
      <c r="E9" s="128"/>
      <c r="G9" s="1">
        <v>50</v>
      </c>
    </row>
    <row r="10" spans="1:13" x14ac:dyDescent="0.25">
      <c r="A10" s="90"/>
      <c r="B10" s="130">
        <f>COUNTIF(Table!E:E,D10)</f>
        <v>0</v>
      </c>
      <c r="C10" s="57"/>
      <c r="E10" s="128"/>
      <c r="G10" s="1">
        <v>50</v>
      </c>
    </row>
    <row r="11" spans="1:13" x14ac:dyDescent="0.25">
      <c r="A11" s="90"/>
      <c r="B11" s="130">
        <f>COUNTIF(Table!E:E,D11)</f>
        <v>0</v>
      </c>
      <c r="C11" s="57"/>
      <c r="E11" s="128"/>
      <c r="G11" s="1">
        <v>50</v>
      </c>
    </row>
    <row r="12" spans="1:13" x14ac:dyDescent="0.25">
      <c r="A12" s="90"/>
      <c r="B12" s="130">
        <f>COUNTIF(Table!E:E,D12)</f>
        <v>0</v>
      </c>
      <c r="C12" s="57"/>
      <c r="E12" s="128"/>
      <c r="G12" s="1">
        <v>50</v>
      </c>
    </row>
    <row r="13" spans="1:13" x14ac:dyDescent="0.25">
      <c r="A13" s="90"/>
      <c r="B13" s="130">
        <f>COUNTIF(Table!E:E,D13)</f>
        <v>0</v>
      </c>
      <c r="C13" s="57"/>
      <c r="E13" s="128"/>
      <c r="G13" s="1">
        <v>50</v>
      </c>
    </row>
    <row r="14" spans="1:13" x14ac:dyDescent="0.25">
      <c r="A14" s="90"/>
      <c r="B14" s="130">
        <f>COUNTIF(Table!E:E,D14)</f>
        <v>0</v>
      </c>
      <c r="C14" s="57"/>
      <c r="E14" s="128"/>
      <c r="G14" s="1">
        <v>50</v>
      </c>
    </row>
    <row r="15" spans="1:13" x14ac:dyDescent="0.25">
      <c r="A15" s="90"/>
      <c r="B15" s="130">
        <f>COUNTIF(Table!E:E,D15)</f>
        <v>0</v>
      </c>
      <c r="C15" s="57"/>
      <c r="E15" s="128"/>
      <c r="G15" s="1">
        <v>50</v>
      </c>
    </row>
    <row r="16" spans="1:13" x14ac:dyDescent="0.25">
      <c r="A16" s="90"/>
      <c r="B16" s="130">
        <f>COUNTIF(Table!E:E,D16)</f>
        <v>0</v>
      </c>
      <c r="C16" s="57"/>
      <c r="E16" s="128"/>
      <c r="G16" s="1">
        <v>50</v>
      </c>
    </row>
    <row r="17" spans="1:7" x14ac:dyDescent="0.25">
      <c r="A17" s="90"/>
      <c r="B17" s="130">
        <f>COUNTIF(Table!E:E,D17)</f>
        <v>0</v>
      </c>
      <c r="C17" s="57"/>
      <c r="E17" s="128"/>
      <c r="G17" s="1">
        <v>50</v>
      </c>
    </row>
    <row r="18" spans="1:7" x14ac:dyDescent="0.25">
      <c r="A18" s="90"/>
      <c r="B18" s="130">
        <f>COUNTIF(Table!E:E,D18)</f>
        <v>0</v>
      </c>
      <c r="C18" s="57"/>
      <c r="E18" s="128"/>
      <c r="G18" s="1">
        <v>50</v>
      </c>
    </row>
    <row r="19" spans="1:7" x14ac:dyDescent="0.25">
      <c r="A19" s="90"/>
      <c r="B19" s="130">
        <f>COUNTIF(Table!E:E,D19)</f>
        <v>0</v>
      </c>
      <c r="C19" s="57"/>
      <c r="E19" s="128"/>
      <c r="G19" s="1">
        <v>50</v>
      </c>
    </row>
    <row r="20" spans="1:7" x14ac:dyDescent="0.25">
      <c r="A20" s="90"/>
      <c r="B20" s="130">
        <f>COUNTIF(Table!E:E,D20)</f>
        <v>0</v>
      </c>
      <c r="C20" s="57"/>
      <c r="E20" s="128"/>
      <c r="G20" s="1">
        <v>50</v>
      </c>
    </row>
    <row r="21" spans="1:7" x14ac:dyDescent="0.25">
      <c r="A21" s="90"/>
      <c r="B21" s="130">
        <f>COUNTIF(Table!E:E,D21)</f>
        <v>0</v>
      </c>
      <c r="C21" s="57"/>
      <c r="E21" s="128"/>
      <c r="G21" s="1">
        <v>50</v>
      </c>
    </row>
    <row r="22" spans="1:7" x14ac:dyDescent="0.25">
      <c r="A22" s="90"/>
      <c r="B22" s="130">
        <f>COUNTIF(Table!E:E,D22)</f>
        <v>0</v>
      </c>
      <c r="C22" s="57"/>
      <c r="E22" s="128"/>
      <c r="G22" s="1">
        <v>50</v>
      </c>
    </row>
    <row r="23" spans="1:7" x14ac:dyDescent="0.25">
      <c r="A23" s="90"/>
      <c r="B23" s="130">
        <f>COUNTIF(Table!E:E,D23)</f>
        <v>0</v>
      </c>
      <c r="C23" s="57"/>
      <c r="E23" s="128"/>
      <c r="G23" s="1">
        <v>50</v>
      </c>
    </row>
    <row r="24" spans="1:7" x14ac:dyDescent="0.25">
      <c r="A24" s="90"/>
      <c r="B24" s="130">
        <f>COUNTIF(Table!E:E,D24)</f>
        <v>0</v>
      </c>
      <c r="C24" s="57"/>
      <c r="E24" s="128"/>
      <c r="G24" s="1">
        <v>50</v>
      </c>
    </row>
    <row r="25" spans="1:7" x14ac:dyDescent="0.25">
      <c r="A25" s="90"/>
      <c r="B25" s="130">
        <f>COUNTIF(Table!E:E,D25)</f>
        <v>0</v>
      </c>
      <c r="C25" s="57"/>
      <c r="E25" s="128"/>
      <c r="G25" s="1">
        <v>50</v>
      </c>
    </row>
    <row r="26" spans="1:7" x14ac:dyDescent="0.25">
      <c r="A26" s="90"/>
      <c r="B26" s="130">
        <f>COUNTIF(Table!E:E,D26)</f>
        <v>0</v>
      </c>
      <c r="C26" s="57"/>
      <c r="E26" s="128"/>
      <c r="G26" s="1">
        <v>50</v>
      </c>
    </row>
    <row r="27" spans="1:7" x14ac:dyDescent="0.25">
      <c r="A27" s="90"/>
      <c r="B27" s="130">
        <f>COUNTIF(Table!E:E,D27)</f>
        <v>0</v>
      </c>
      <c r="C27" s="57"/>
      <c r="E27" s="128"/>
      <c r="G27" s="1">
        <v>50</v>
      </c>
    </row>
    <row r="28" spans="1:7" x14ac:dyDescent="0.25">
      <c r="A28" s="90"/>
      <c r="B28" s="130">
        <f>COUNTIF(Table!E:E,D28)</f>
        <v>0</v>
      </c>
      <c r="C28" s="57"/>
      <c r="E28" s="128"/>
      <c r="G28" s="1">
        <v>50</v>
      </c>
    </row>
    <row r="29" spans="1:7" x14ac:dyDescent="0.25">
      <c r="A29" s="90"/>
      <c r="B29" s="130">
        <f>COUNTIF(Table!E:E,D29)</f>
        <v>0</v>
      </c>
      <c r="C29" s="57"/>
      <c r="E29" s="128"/>
      <c r="G29" s="1">
        <v>50</v>
      </c>
    </row>
    <row r="30" spans="1:7" x14ac:dyDescent="0.25">
      <c r="A30" s="90"/>
      <c r="B30" s="130">
        <f>COUNTIF(Table!E:E,D30)</f>
        <v>0</v>
      </c>
      <c r="C30" s="57"/>
      <c r="E30" s="128"/>
      <c r="G30" s="1">
        <v>50</v>
      </c>
    </row>
    <row r="31" spans="1:7" x14ac:dyDescent="0.25">
      <c r="A31" s="90"/>
      <c r="B31" s="130">
        <f>COUNTIF(Table!E:E,D31)</f>
        <v>0</v>
      </c>
      <c r="C31" s="57"/>
      <c r="E31" s="128"/>
      <c r="G31" s="1">
        <v>50</v>
      </c>
    </row>
    <row r="32" spans="1:7" x14ac:dyDescent="0.25">
      <c r="A32" s="90"/>
      <c r="B32" s="130">
        <f>COUNTIF(Table!E:E,D32)</f>
        <v>0</v>
      </c>
      <c r="C32" s="57"/>
      <c r="E32" s="128"/>
      <c r="G32" s="1">
        <v>50</v>
      </c>
    </row>
    <row r="33" spans="1:7" x14ac:dyDescent="0.25">
      <c r="A33" s="91"/>
      <c r="B33" s="130">
        <f>COUNTIF(Table!E:E,D33)</f>
        <v>0</v>
      </c>
      <c r="C33" s="57"/>
      <c r="E33" s="128"/>
      <c r="F33" s="10"/>
      <c r="G33" s="1">
        <v>50</v>
      </c>
    </row>
    <row r="34" spans="1:7" x14ac:dyDescent="0.25">
      <c r="A34" s="3"/>
      <c r="B34" s="130">
        <f>COUNTIF(Table!E:E,D34)</f>
        <v>0</v>
      </c>
      <c r="C34" s="57"/>
      <c r="E34" s="128"/>
      <c r="G34" s="1">
        <v>50</v>
      </c>
    </row>
    <row r="35" spans="1:7" x14ac:dyDescent="0.25">
      <c r="A35" s="3"/>
      <c r="B35" s="130">
        <f>COUNTIF(Table!E:E,D35)</f>
        <v>0</v>
      </c>
      <c r="C35" s="57"/>
      <c r="E35" s="128"/>
      <c r="G35" s="1">
        <v>50</v>
      </c>
    </row>
    <row r="36" spans="1:7" x14ac:dyDescent="0.25">
      <c r="A36" s="3"/>
      <c r="B36" s="130">
        <f>COUNTIF(Table!E:E,D36)</f>
        <v>0</v>
      </c>
      <c r="C36" s="57"/>
      <c r="E36" s="128"/>
      <c r="G36" s="1">
        <v>50</v>
      </c>
    </row>
    <row r="37" spans="1:7" x14ac:dyDescent="0.25">
      <c r="A37" s="3"/>
      <c r="B37" s="130">
        <f>COUNTIF(Table!E:E,D37)</f>
        <v>0</v>
      </c>
      <c r="C37" s="57"/>
      <c r="E37" s="128"/>
      <c r="G37" s="1">
        <v>50</v>
      </c>
    </row>
    <row r="38" spans="1:7" x14ac:dyDescent="0.25">
      <c r="A38" s="3"/>
      <c r="B38" s="130">
        <f>COUNTIF(Table!E:E,D38)</f>
        <v>0</v>
      </c>
      <c r="C38" s="57"/>
      <c r="E38" s="128"/>
      <c r="G38" s="1">
        <v>50</v>
      </c>
    </row>
    <row r="39" spans="1:7" x14ac:dyDescent="0.25">
      <c r="A39" s="3"/>
      <c r="B39" s="130">
        <f>COUNTIF(Table!E:E,D39)</f>
        <v>0</v>
      </c>
      <c r="C39" s="57"/>
      <c r="E39" s="128"/>
      <c r="G39" s="1">
        <v>50</v>
      </c>
    </row>
    <row r="40" spans="1:7" x14ac:dyDescent="0.25">
      <c r="A40" s="3"/>
      <c r="B40" s="130">
        <f>COUNTIF(Table!E:E,D40)</f>
        <v>0</v>
      </c>
      <c r="C40" s="57"/>
      <c r="E40" s="128"/>
      <c r="G40" s="1">
        <v>50</v>
      </c>
    </row>
    <row r="41" spans="1:7" x14ac:dyDescent="0.25">
      <c r="A41" s="3"/>
      <c r="B41" s="130">
        <f>COUNTIF(Table!E:E,D41)</f>
        <v>0</v>
      </c>
      <c r="C41" s="57"/>
      <c r="E41" s="128"/>
      <c r="G41" s="1">
        <v>50</v>
      </c>
    </row>
    <row r="42" spans="1:7" x14ac:dyDescent="0.25">
      <c r="A42" s="3"/>
      <c r="B42" s="130">
        <f>COUNTIF(Table!E:E,D42)</f>
        <v>0</v>
      </c>
      <c r="C42" s="57"/>
      <c r="E42" s="128"/>
      <c r="G42" s="1">
        <v>50</v>
      </c>
    </row>
    <row r="43" spans="1:7" x14ac:dyDescent="0.25">
      <c r="A43" s="3"/>
      <c r="B43" s="130">
        <f>COUNTIF(Table!E:E,D43)</f>
        <v>0</v>
      </c>
      <c r="C43" s="57"/>
      <c r="E43" s="128"/>
      <c r="G43" s="1">
        <v>50</v>
      </c>
    </row>
    <row r="44" spans="1:7" x14ac:dyDescent="0.25">
      <c r="A44" s="3"/>
      <c r="B44" s="130">
        <f>COUNTIF(Table!E:E,D44)</f>
        <v>0</v>
      </c>
      <c r="C44" s="57"/>
      <c r="E44" s="128"/>
      <c r="G44" s="1">
        <v>50</v>
      </c>
    </row>
    <row r="45" spans="1:7" x14ac:dyDescent="0.25">
      <c r="A45" s="3"/>
      <c r="B45" s="130">
        <f>COUNTIF(Table!E:E,D45)</f>
        <v>0</v>
      </c>
      <c r="C45" s="57"/>
      <c r="E45" s="128"/>
      <c r="G45" s="1">
        <v>50</v>
      </c>
    </row>
    <row r="46" spans="1:7" x14ac:dyDescent="0.25">
      <c r="A46" s="3"/>
      <c r="B46" s="130">
        <f>COUNTIF(Table!E:E,D46)</f>
        <v>0</v>
      </c>
      <c r="C46" s="57"/>
      <c r="E46" s="128"/>
      <c r="G46" s="1">
        <v>50</v>
      </c>
    </row>
    <row r="47" spans="1:7" x14ac:dyDescent="0.25">
      <c r="A47" s="3"/>
      <c r="B47" s="130">
        <f>COUNTIF(Table!E:E,D47)</f>
        <v>0</v>
      </c>
      <c r="C47" s="57"/>
      <c r="E47" s="128"/>
      <c r="G47" s="1">
        <v>50</v>
      </c>
    </row>
    <row r="48" spans="1:7" x14ac:dyDescent="0.25">
      <c r="A48" s="3"/>
      <c r="B48" s="130">
        <f>COUNTIF(Table!E:E,D48)</f>
        <v>0</v>
      </c>
      <c r="C48" s="57"/>
      <c r="E48" s="128"/>
      <c r="G48" s="1">
        <v>50</v>
      </c>
    </row>
    <row r="49" spans="1:7" x14ac:dyDescent="0.25">
      <c r="A49" s="3"/>
      <c r="B49" s="130">
        <f>COUNTIF(Table!E:E,D49)</f>
        <v>0</v>
      </c>
      <c r="C49" s="57"/>
      <c r="E49" s="128"/>
      <c r="G49" s="1">
        <v>50</v>
      </c>
    </row>
    <row r="50" spans="1:7" x14ac:dyDescent="0.25">
      <c r="A50" s="3"/>
      <c r="B50" s="130">
        <f>COUNTIF(Table!E:E,D50)</f>
        <v>0</v>
      </c>
      <c r="C50" s="57"/>
      <c r="E50" s="128"/>
      <c r="G50" s="1">
        <v>50</v>
      </c>
    </row>
    <row r="51" spans="1:7" x14ac:dyDescent="0.25">
      <c r="A51" s="3"/>
      <c r="B51" s="130">
        <f>COUNTIF(Table!E:E,D51)</f>
        <v>0</v>
      </c>
      <c r="C51" s="57"/>
      <c r="E51" s="128"/>
      <c r="G51" s="1">
        <v>50</v>
      </c>
    </row>
    <row r="52" spans="1:7" x14ac:dyDescent="0.25">
      <c r="A52" s="3"/>
      <c r="B52" s="130">
        <f>COUNTIF(Table!E:E,D52)</f>
        <v>0</v>
      </c>
      <c r="C52" s="57"/>
      <c r="E52" s="128"/>
      <c r="G52" s="1">
        <v>50</v>
      </c>
    </row>
    <row r="53" spans="1:7" x14ac:dyDescent="0.25">
      <c r="A53" s="3"/>
      <c r="B53" s="130">
        <f>COUNTIF(Table!E:E,D53)</f>
        <v>0</v>
      </c>
      <c r="C53" s="57"/>
      <c r="E53" s="128"/>
      <c r="G53" s="1">
        <v>50</v>
      </c>
    </row>
    <row r="54" spans="1:7" x14ac:dyDescent="0.25">
      <c r="A54" s="3"/>
      <c r="B54" s="130">
        <f>COUNTIF(Table!E:E,D54)</f>
        <v>0</v>
      </c>
      <c r="C54" s="57"/>
      <c r="E54" s="128"/>
      <c r="G54" s="1">
        <v>50</v>
      </c>
    </row>
    <row r="55" spans="1:7" x14ac:dyDescent="0.25">
      <c r="A55" s="3"/>
      <c r="B55" s="130">
        <f>COUNTIF(Table!E:E,D55)</f>
        <v>0</v>
      </c>
      <c r="C55" s="57"/>
      <c r="E55" s="128"/>
      <c r="G55" s="1">
        <v>50</v>
      </c>
    </row>
    <row r="56" spans="1:7" x14ac:dyDescent="0.25">
      <c r="A56" s="3"/>
      <c r="B56" s="130">
        <f>COUNTIF(Table!E:E,D56)</f>
        <v>0</v>
      </c>
      <c r="C56" s="57"/>
      <c r="E56" s="128"/>
      <c r="G56" s="1">
        <v>50</v>
      </c>
    </row>
    <row r="57" spans="1:7" x14ac:dyDescent="0.25">
      <c r="A57" s="3"/>
      <c r="B57" s="130">
        <f>COUNTIF(Table!E:E,D57)</f>
        <v>0</v>
      </c>
      <c r="C57" s="57"/>
      <c r="E57" s="128"/>
      <c r="G57" s="1">
        <v>50</v>
      </c>
    </row>
    <row r="58" spans="1:7" x14ac:dyDescent="0.25">
      <c r="A58" s="3"/>
      <c r="B58" s="130">
        <f>COUNTIF(Table!E:E,D58)</f>
        <v>0</v>
      </c>
      <c r="C58" s="57"/>
      <c r="E58" s="128"/>
      <c r="G58" s="1">
        <v>50</v>
      </c>
    </row>
    <row r="59" spans="1:7" x14ac:dyDescent="0.25">
      <c r="A59" s="3"/>
      <c r="B59" s="130">
        <f>COUNTIF(Table!E:E,D59)</f>
        <v>0</v>
      </c>
      <c r="C59" s="57"/>
      <c r="E59" s="128"/>
      <c r="G59" s="1">
        <v>50</v>
      </c>
    </row>
    <row r="60" spans="1:7" x14ac:dyDescent="0.25">
      <c r="A60" s="3"/>
      <c r="B60" s="130">
        <f>COUNTIF(Table!E:E,D60)</f>
        <v>0</v>
      </c>
      <c r="C60" s="57"/>
      <c r="E60" s="128"/>
      <c r="G60" s="1">
        <v>50</v>
      </c>
    </row>
    <row r="61" spans="1:7" x14ac:dyDescent="0.25">
      <c r="A61" s="3"/>
      <c r="B61" s="130">
        <f>COUNTIF(Table!E:E,D61)</f>
        <v>0</v>
      </c>
      <c r="C61" s="57"/>
      <c r="E61" s="128"/>
      <c r="G61" s="1">
        <v>50</v>
      </c>
    </row>
    <row r="62" spans="1:7" x14ac:dyDescent="0.25">
      <c r="A62" s="3"/>
      <c r="B62" s="130">
        <f>COUNTIF(Table!E:E,D62)</f>
        <v>0</v>
      </c>
      <c r="C62" s="57"/>
      <c r="E62" s="128"/>
      <c r="G62" s="1">
        <v>50</v>
      </c>
    </row>
    <row r="63" spans="1:7" x14ac:dyDescent="0.25">
      <c r="A63" s="3"/>
      <c r="B63" s="130">
        <f>COUNTIF(Table!E:E,D63)</f>
        <v>0</v>
      </c>
      <c r="C63" s="57"/>
      <c r="E63" s="128"/>
      <c r="G63" s="1">
        <v>50</v>
      </c>
    </row>
    <row r="64" spans="1:7" x14ac:dyDescent="0.25">
      <c r="A64" s="3"/>
      <c r="B64" s="130">
        <f>COUNTIF(Table!E:E,D64)</f>
        <v>0</v>
      </c>
      <c r="C64" s="57"/>
      <c r="E64" s="128"/>
      <c r="G64" s="1">
        <v>50</v>
      </c>
    </row>
    <row r="65" spans="1:7" x14ac:dyDescent="0.25">
      <c r="A65" s="3"/>
      <c r="B65" s="130">
        <f>COUNTIF(Table!E:E,D65)</f>
        <v>0</v>
      </c>
      <c r="C65" s="57"/>
      <c r="E65" s="128"/>
      <c r="G65" s="1">
        <v>50</v>
      </c>
    </row>
    <row r="66" spans="1:7" x14ac:dyDescent="0.25">
      <c r="A66" s="3"/>
      <c r="B66" s="130">
        <f>COUNTIF(Table!E:E,D66)</f>
        <v>0</v>
      </c>
      <c r="C66" s="57"/>
      <c r="E66" s="128"/>
      <c r="G66" s="1">
        <v>50</v>
      </c>
    </row>
    <row r="67" spans="1:7" x14ac:dyDescent="0.25">
      <c r="A67" s="3"/>
      <c r="B67" s="130">
        <f>COUNTIF(Table!E:E,D67)</f>
        <v>0</v>
      </c>
      <c r="C67" s="57"/>
      <c r="E67" s="128"/>
      <c r="G67" s="1">
        <v>50</v>
      </c>
    </row>
    <row r="68" spans="1:7" x14ac:dyDescent="0.25">
      <c r="A68" s="3"/>
      <c r="B68" s="130">
        <f>COUNTIF(Table!E:E,D68)</f>
        <v>0</v>
      </c>
      <c r="C68" s="57"/>
      <c r="E68" s="128"/>
      <c r="G68" s="1">
        <v>50</v>
      </c>
    </row>
    <row r="69" spans="1:7" x14ac:dyDescent="0.25">
      <c r="A69" s="3"/>
      <c r="C69" s="57"/>
      <c r="E69" s="128"/>
    </row>
  </sheetData>
  <mergeCells count="2">
    <mergeCell ref="C1:M1"/>
    <mergeCell ref="C2:M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Names!$A:$A</xm:f>
          </x14:formula1>
          <xm:sqref>D4:D69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67"/>
  <sheetViews>
    <sheetView workbookViewId="0">
      <selection activeCell="N8" sqref="N8"/>
    </sheetView>
  </sheetViews>
  <sheetFormatPr defaultRowHeight="15" x14ac:dyDescent="0.25"/>
  <cols>
    <col min="1" max="1" width="3.85546875" style="1" customWidth="1"/>
    <col min="2" max="2" width="6.42578125" style="52" customWidth="1"/>
    <col min="3" max="3" width="19.5703125" style="22" bestFit="1" customWidth="1"/>
    <col min="4" max="4" width="0.85546875" style="1" customWidth="1"/>
    <col min="5" max="5" width="10" style="57" bestFit="1" customWidth="1"/>
    <col min="6" max="6" width="0.85546875" style="1" customWidth="1"/>
    <col min="7" max="7" width="11.42578125" style="1" bestFit="1" customWidth="1"/>
    <col min="8" max="8" width="0.85546875" style="1" customWidth="1"/>
    <col min="9" max="9" width="10.28515625" style="1" bestFit="1" customWidth="1"/>
    <col min="10" max="10" width="0.85546875" style="1" customWidth="1"/>
    <col min="11" max="11" width="13.7109375" style="1" hidden="1" customWidth="1"/>
    <col min="12" max="12" width="13" style="1" hidden="1" customWidth="1"/>
    <col min="13" max="13" width="9.140625" style="1"/>
    <col min="14" max="14" width="9.140625" style="1" customWidth="1"/>
    <col min="15" max="16384" width="9.140625" style="1"/>
  </cols>
  <sheetData>
    <row r="1" spans="1:14" ht="15.75" thickBot="1" x14ac:dyDescent="0.3">
      <c r="A1" s="89"/>
      <c r="B1" s="68"/>
      <c r="C1" s="23"/>
      <c r="D1" s="5"/>
      <c r="E1" s="6"/>
      <c r="F1" s="5"/>
      <c r="G1" s="5"/>
      <c r="H1" s="5"/>
      <c r="I1" s="5"/>
      <c r="J1" s="5"/>
      <c r="K1" s="5"/>
      <c r="L1" s="5"/>
      <c r="M1" s="5"/>
      <c r="N1" s="5"/>
    </row>
    <row r="2" spans="1:14" ht="21" x14ac:dyDescent="0.35">
      <c r="A2" s="127"/>
      <c r="B2" s="74"/>
      <c r="C2" s="153" t="s">
        <v>241</v>
      </c>
      <c r="D2" s="154"/>
      <c r="E2" s="154"/>
      <c r="F2" s="154"/>
      <c r="G2" s="154"/>
      <c r="H2" s="154"/>
      <c r="I2" s="154"/>
      <c r="J2" s="154"/>
      <c r="K2" s="154"/>
      <c r="L2" s="154"/>
      <c r="M2" s="155"/>
      <c r="N2" s="61"/>
    </row>
    <row r="3" spans="1:14" x14ac:dyDescent="0.25">
      <c r="A3" s="90"/>
      <c r="B3" s="75"/>
      <c r="N3" s="63"/>
    </row>
    <row r="4" spans="1:14" x14ac:dyDescent="0.25">
      <c r="A4" s="90"/>
      <c r="B4" s="75"/>
      <c r="E4" s="57" t="s">
        <v>15</v>
      </c>
      <c r="G4" s="1" t="s">
        <v>6</v>
      </c>
      <c r="I4" s="1" t="s">
        <v>16</v>
      </c>
      <c r="K4" s="1" t="s">
        <v>17</v>
      </c>
      <c r="L4" s="1" t="s">
        <v>18</v>
      </c>
      <c r="M4" s="57" t="s">
        <v>7</v>
      </c>
      <c r="N4" s="63"/>
    </row>
    <row r="5" spans="1:14" x14ac:dyDescent="0.25">
      <c r="A5" s="90"/>
      <c r="B5" s="76" t="e">
        <v>#REF!</v>
      </c>
      <c r="C5" s="38" t="s">
        <v>93</v>
      </c>
      <c r="D5" s="39"/>
      <c r="E5" s="40">
        <v>0.13656739570395529</v>
      </c>
      <c r="F5" s="39"/>
      <c r="G5" s="40">
        <v>0.13958333333333334</v>
      </c>
      <c r="H5" s="41"/>
      <c r="I5" s="50" t="str">
        <f>IF(G5="","",IF(G5&lt;E5,E5-G5,""))</f>
        <v/>
      </c>
      <c r="J5" s="42"/>
      <c r="K5" s="53">
        <f>(E5/G5*100.05)-100</f>
        <v>-2.1117520703470376</v>
      </c>
      <c r="L5" s="43">
        <f t="shared" ref="L5:L32" si="0">K5*10</f>
        <v>-21.117520703470376</v>
      </c>
      <c r="M5" s="43">
        <f>IF(G5="","",ROUND(IF(L5&gt;=50,50,IF(L5&lt;=0,26,L5)),0))</f>
        <v>26</v>
      </c>
      <c r="N5" s="98"/>
    </row>
    <row r="6" spans="1:14" x14ac:dyDescent="0.25">
      <c r="A6" s="90"/>
      <c r="B6" s="76" t="e">
        <v>#REF!</v>
      </c>
      <c r="C6" s="38" t="s">
        <v>36</v>
      </c>
      <c r="D6" s="39"/>
      <c r="E6" s="40">
        <v>0.16461006355550115</v>
      </c>
      <c r="F6" s="39"/>
      <c r="G6" s="40">
        <v>0.16887731481481483</v>
      </c>
      <c r="H6" s="41"/>
      <c r="I6" s="50" t="str">
        <f t="shared" ref="I6:N35" si="1">IF(G6="","",IF(G6&lt;E6,E6-G6,""))</f>
        <v/>
      </c>
      <c r="J6" s="42"/>
      <c r="K6" s="53">
        <f>(E6/G6*100.05)-100</f>
        <v>-2.4780985131869215</v>
      </c>
      <c r="L6" s="43">
        <f t="shared" si="0"/>
        <v>-24.780985131869215</v>
      </c>
      <c r="M6" s="43">
        <f>IF(G6="","",ROUND(IF(L6&gt;=50,50,IF(L6&lt;=0,26,L6)),0))</f>
        <v>26</v>
      </c>
      <c r="N6" s="98"/>
    </row>
    <row r="7" spans="1:14" x14ac:dyDescent="0.25">
      <c r="A7" s="90"/>
      <c r="B7" s="76" t="e">
        <v>#REF!</v>
      </c>
      <c r="C7" s="38"/>
      <c r="D7" s="39"/>
      <c r="E7" s="40"/>
      <c r="F7" s="39"/>
      <c r="G7" s="40"/>
      <c r="H7" s="41"/>
      <c r="I7" s="50" t="str">
        <f t="shared" si="1"/>
        <v/>
      </c>
      <c r="J7" s="42"/>
      <c r="K7" s="53" t="e">
        <f t="shared" ref="K7:K32" si="2">(E7/G7*100.05)-100</f>
        <v>#DIV/0!</v>
      </c>
      <c r="L7" s="43" t="e">
        <f t="shared" si="0"/>
        <v>#DIV/0!</v>
      </c>
      <c r="M7" s="43" t="str">
        <f t="shared" ref="M7:M32" si="3">IF(G7="","",ROUND(IF(L7&gt;=50,50,IF(L7&lt;=0,26,L7)),0))</f>
        <v/>
      </c>
      <c r="N7" s="98"/>
    </row>
    <row r="8" spans="1:14" x14ac:dyDescent="0.25">
      <c r="A8" s="90"/>
      <c r="B8" s="76" t="e">
        <v>#REF!</v>
      </c>
      <c r="C8" s="38"/>
      <c r="D8" s="39"/>
      <c r="E8" s="40"/>
      <c r="F8" s="39"/>
      <c r="G8" s="40"/>
      <c r="H8" s="41"/>
      <c r="I8" s="50" t="str">
        <f t="shared" si="1"/>
        <v/>
      </c>
      <c r="J8" s="42"/>
      <c r="K8" s="53" t="e">
        <f t="shared" si="2"/>
        <v>#DIV/0!</v>
      </c>
      <c r="L8" s="43" t="e">
        <f t="shared" si="0"/>
        <v>#DIV/0!</v>
      </c>
      <c r="M8" s="43" t="str">
        <f t="shared" si="3"/>
        <v/>
      </c>
      <c r="N8" s="98"/>
    </row>
    <row r="9" spans="1:14" x14ac:dyDescent="0.25">
      <c r="A9" s="90"/>
      <c r="B9" s="76" t="e">
        <v>#REF!</v>
      </c>
      <c r="C9" s="38"/>
      <c r="D9" s="39"/>
      <c r="E9" s="40"/>
      <c r="F9" s="39"/>
      <c r="G9" s="40"/>
      <c r="H9" s="41"/>
      <c r="I9" s="50" t="str">
        <f t="shared" si="1"/>
        <v/>
      </c>
      <c r="J9" s="42"/>
      <c r="K9" s="53" t="e">
        <f t="shared" si="2"/>
        <v>#DIV/0!</v>
      </c>
      <c r="L9" s="43" t="e">
        <f t="shared" si="0"/>
        <v>#DIV/0!</v>
      </c>
      <c r="M9" s="43" t="str">
        <f t="shared" si="3"/>
        <v/>
      </c>
      <c r="N9" s="98"/>
    </row>
    <row r="10" spans="1:14" x14ac:dyDescent="0.25">
      <c r="A10" s="90"/>
      <c r="B10" s="76" t="e">
        <v>#REF!</v>
      </c>
      <c r="C10" s="38"/>
      <c r="D10" s="39"/>
      <c r="E10" s="40"/>
      <c r="F10" s="39"/>
      <c r="G10" s="40"/>
      <c r="H10" s="41"/>
      <c r="I10" s="50" t="str">
        <f t="shared" si="1"/>
        <v/>
      </c>
      <c r="J10" s="42"/>
      <c r="K10" s="53" t="e">
        <f t="shared" si="2"/>
        <v>#DIV/0!</v>
      </c>
      <c r="L10" s="43" t="e">
        <f t="shared" si="0"/>
        <v>#DIV/0!</v>
      </c>
      <c r="M10" s="43" t="str">
        <f t="shared" si="3"/>
        <v/>
      </c>
      <c r="N10" s="98"/>
    </row>
    <row r="11" spans="1:14" x14ac:dyDescent="0.25">
      <c r="A11" s="90"/>
      <c r="B11" s="76" t="e">
        <v>#REF!</v>
      </c>
      <c r="C11" s="38"/>
      <c r="D11" s="39"/>
      <c r="E11" s="40"/>
      <c r="F11" s="39"/>
      <c r="G11" s="40"/>
      <c r="H11" s="41"/>
      <c r="I11" s="50" t="str">
        <f t="shared" si="1"/>
        <v/>
      </c>
      <c r="J11" s="42"/>
      <c r="K11" s="53" t="e">
        <f t="shared" si="2"/>
        <v>#DIV/0!</v>
      </c>
      <c r="L11" s="43" t="e">
        <f t="shared" si="0"/>
        <v>#DIV/0!</v>
      </c>
      <c r="M11" s="43" t="str">
        <f t="shared" si="3"/>
        <v/>
      </c>
      <c r="N11" s="98"/>
    </row>
    <row r="12" spans="1:14" x14ac:dyDescent="0.25">
      <c r="A12" s="90"/>
      <c r="B12" s="76" t="e">
        <v>#REF!</v>
      </c>
      <c r="C12" s="38"/>
      <c r="D12" s="39"/>
      <c r="E12" s="40"/>
      <c r="F12" s="39"/>
      <c r="G12" s="40"/>
      <c r="H12" s="41"/>
      <c r="I12" s="50" t="str">
        <f t="shared" si="1"/>
        <v/>
      </c>
      <c r="J12" s="42"/>
      <c r="K12" s="53" t="e">
        <f t="shared" si="2"/>
        <v>#DIV/0!</v>
      </c>
      <c r="L12" s="43" t="e">
        <f t="shared" si="0"/>
        <v>#DIV/0!</v>
      </c>
      <c r="M12" s="43" t="str">
        <f t="shared" si="3"/>
        <v/>
      </c>
      <c r="N12" s="98"/>
    </row>
    <row r="13" spans="1:14" x14ac:dyDescent="0.25">
      <c r="A13" s="90"/>
      <c r="B13" s="76" t="e">
        <v>#REF!</v>
      </c>
      <c r="C13" s="38"/>
      <c r="D13" s="39"/>
      <c r="E13" s="40"/>
      <c r="F13" s="39"/>
      <c r="G13" s="40"/>
      <c r="H13" s="41"/>
      <c r="I13" s="50" t="str">
        <f t="shared" si="1"/>
        <v/>
      </c>
      <c r="J13" s="42"/>
      <c r="K13" s="53" t="e">
        <f t="shared" si="2"/>
        <v>#DIV/0!</v>
      </c>
      <c r="L13" s="43" t="e">
        <f t="shared" si="0"/>
        <v>#DIV/0!</v>
      </c>
      <c r="M13" s="43" t="str">
        <f t="shared" si="3"/>
        <v/>
      </c>
      <c r="N13" s="98"/>
    </row>
    <row r="14" spans="1:14" x14ac:dyDescent="0.25">
      <c r="A14" s="90"/>
      <c r="B14" s="76" t="e">
        <v>#REF!</v>
      </c>
      <c r="C14" s="38"/>
      <c r="D14" s="39"/>
      <c r="E14" s="40"/>
      <c r="F14" s="39"/>
      <c r="G14" s="40"/>
      <c r="H14" s="41"/>
      <c r="I14" s="50" t="str">
        <f t="shared" si="1"/>
        <v/>
      </c>
      <c r="J14" s="42"/>
      <c r="K14" s="53" t="e">
        <f t="shared" si="2"/>
        <v>#DIV/0!</v>
      </c>
      <c r="L14" s="43" t="e">
        <f t="shared" si="0"/>
        <v>#DIV/0!</v>
      </c>
      <c r="M14" s="43" t="str">
        <f t="shared" si="3"/>
        <v/>
      </c>
      <c r="N14" s="98"/>
    </row>
    <row r="15" spans="1:14" x14ac:dyDescent="0.25">
      <c r="A15" s="90"/>
      <c r="B15" s="76" t="e">
        <v>#REF!</v>
      </c>
      <c r="C15" s="38"/>
      <c r="D15" s="39"/>
      <c r="E15" s="40"/>
      <c r="F15" s="39"/>
      <c r="G15" s="40"/>
      <c r="H15" s="41"/>
      <c r="I15" s="50" t="str">
        <f t="shared" si="1"/>
        <v/>
      </c>
      <c r="J15" s="42"/>
      <c r="K15" s="53" t="e">
        <f t="shared" si="2"/>
        <v>#DIV/0!</v>
      </c>
      <c r="L15" s="43" t="e">
        <f t="shared" si="0"/>
        <v>#DIV/0!</v>
      </c>
      <c r="M15" s="43" t="str">
        <f t="shared" si="3"/>
        <v/>
      </c>
      <c r="N15" s="98"/>
    </row>
    <row r="16" spans="1:14" x14ac:dyDescent="0.25">
      <c r="A16" s="90"/>
      <c r="B16" s="76" t="e">
        <v>#REF!</v>
      </c>
      <c r="C16" s="38"/>
      <c r="D16" s="39"/>
      <c r="E16" s="40"/>
      <c r="F16" s="39"/>
      <c r="G16" s="40"/>
      <c r="H16" s="41"/>
      <c r="I16" s="50" t="str">
        <f t="shared" si="1"/>
        <v/>
      </c>
      <c r="J16" s="42"/>
      <c r="K16" s="53" t="e">
        <f t="shared" si="2"/>
        <v>#DIV/0!</v>
      </c>
      <c r="L16" s="43" t="e">
        <f t="shared" si="0"/>
        <v>#DIV/0!</v>
      </c>
      <c r="M16" s="43" t="str">
        <f t="shared" si="3"/>
        <v/>
      </c>
      <c r="N16" s="98"/>
    </row>
    <row r="17" spans="1:14" x14ac:dyDescent="0.25">
      <c r="A17" s="90"/>
      <c r="B17" s="76" t="e">
        <v>#REF!</v>
      </c>
      <c r="C17" s="38"/>
      <c r="D17" s="39"/>
      <c r="E17" s="40"/>
      <c r="F17" s="39"/>
      <c r="G17" s="40"/>
      <c r="H17" s="41"/>
      <c r="I17" s="50" t="str">
        <f t="shared" si="1"/>
        <v/>
      </c>
      <c r="J17" s="42"/>
      <c r="K17" s="53" t="e">
        <f t="shared" si="2"/>
        <v>#DIV/0!</v>
      </c>
      <c r="L17" s="43" t="e">
        <f t="shared" si="0"/>
        <v>#DIV/0!</v>
      </c>
      <c r="M17" s="43" t="str">
        <f t="shared" si="3"/>
        <v/>
      </c>
      <c r="N17" s="98"/>
    </row>
    <row r="18" spans="1:14" x14ac:dyDescent="0.25">
      <c r="A18" s="90"/>
      <c r="B18" s="76" t="e">
        <v>#REF!</v>
      </c>
      <c r="C18" s="38"/>
      <c r="D18" s="39"/>
      <c r="E18" s="40"/>
      <c r="F18" s="39"/>
      <c r="G18" s="40"/>
      <c r="H18" s="41"/>
      <c r="I18" s="50" t="str">
        <f t="shared" si="1"/>
        <v/>
      </c>
      <c r="J18" s="42"/>
      <c r="K18" s="53" t="e">
        <f t="shared" si="2"/>
        <v>#DIV/0!</v>
      </c>
      <c r="L18" s="43" t="e">
        <f t="shared" si="0"/>
        <v>#DIV/0!</v>
      </c>
      <c r="M18" s="43" t="str">
        <f t="shared" si="3"/>
        <v/>
      </c>
      <c r="N18" s="98"/>
    </row>
    <row r="19" spans="1:14" x14ac:dyDescent="0.25">
      <c r="A19" s="90"/>
      <c r="B19" s="76" t="e">
        <v>#REF!</v>
      </c>
      <c r="C19" s="38"/>
      <c r="D19" s="39"/>
      <c r="E19" s="40"/>
      <c r="F19" s="39"/>
      <c r="G19" s="40"/>
      <c r="H19" s="41"/>
      <c r="I19" s="50" t="str">
        <f t="shared" si="1"/>
        <v/>
      </c>
      <c r="J19" s="42"/>
      <c r="K19" s="53" t="e">
        <f t="shared" si="2"/>
        <v>#DIV/0!</v>
      </c>
      <c r="L19" s="43" t="e">
        <f t="shared" si="0"/>
        <v>#DIV/0!</v>
      </c>
      <c r="M19" s="43" t="str">
        <f t="shared" si="3"/>
        <v/>
      </c>
      <c r="N19" s="98"/>
    </row>
    <row r="20" spans="1:14" x14ac:dyDescent="0.25">
      <c r="A20" s="90"/>
      <c r="B20" s="76" t="e">
        <v>#REF!</v>
      </c>
      <c r="C20" s="38"/>
      <c r="D20" s="39"/>
      <c r="E20" s="40"/>
      <c r="F20" s="39"/>
      <c r="G20" s="40"/>
      <c r="H20" s="41"/>
      <c r="I20" s="50" t="str">
        <f t="shared" si="1"/>
        <v/>
      </c>
      <c r="J20" s="42"/>
      <c r="K20" s="53" t="e">
        <f t="shared" si="2"/>
        <v>#DIV/0!</v>
      </c>
      <c r="L20" s="43" t="e">
        <f t="shared" si="0"/>
        <v>#DIV/0!</v>
      </c>
      <c r="M20" s="43" t="str">
        <f t="shared" si="3"/>
        <v/>
      </c>
      <c r="N20" s="98"/>
    </row>
    <row r="21" spans="1:14" x14ac:dyDescent="0.25">
      <c r="A21" s="90"/>
      <c r="B21" s="76" t="e">
        <v>#REF!</v>
      </c>
      <c r="C21" s="38"/>
      <c r="D21" s="39"/>
      <c r="E21" s="40"/>
      <c r="F21" s="39"/>
      <c r="G21" s="40"/>
      <c r="H21" s="41"/>
      <c r="I21" s="50" t="str">
        <f t="shared" si="1"/>
        <v/>
      </c>
      <c r="J21" s="42"/>
      <c r="K21" s="53" t="e">
        <f t="shared" si="2"/>
        <v>#DIV/0!</v>
      </c>
      <c r="L21" s="43" t="e">
        <f t="shared" si="0"/>
        <v>#DIV/0!</v>
      </c>
      <c r="M21" s="43" t="str">
        <f t="shared" si="3"/>
        <v/>
      </c>
      <c r="N21" s="98"/>
    </row>
    <row r="22" spans="1:14" x14ac:dyDescent="0.25">
      <c r="A22" s="90"/>
      <c r="B22" s="76" t="e">
        <v>#REF!</v>
      </c>
      <c r="C22" s="38"/>
      <c r="D22" s="39"/>
      <c r="E22" s="40"/>
      <c r="F22" s="39"/>
      <c r="G22" s="40"/>
      <c r="H22" s="41"/>
      <c r="I22" s="50" t="str">
        <f t="shared" si="1"/>
        <v/>
      </c>
      <c r="J22" s="42"/>
      <c r="K22" s="53" t="e">
        <f t="shared" si="2"/>
        <v>#DIV/0!</v>
      </c>
      <c r="L22" s="43" t="e">
        <f t="shared" si="0"/>
        <v>#DIV/0!</v>
      </c>
      <c r="M22" s="43" t="str">
        <f t="shared" si="3"/>
        <v/>
      </c>
      <c r="N22" s="98"/>
    </row>
    <row r="23" spans="1:14" x14ac:dyDescent="0.25">
      <c r="A23" s="90"/>
      <c r="B23" s="76" t="e">
        <v>#REF!</v>
      </c>
      <c r="C23" s="38"/>
      <c r="D23" s="39"/>
      <c r="E23" s="40"/>
      <c r="F23" s="39"/>
      <c r="G23" s="40"/>
      <c r="H23" s="41"/>
      <c r="I23" s="50" t="str">
        <f t="shared" si="1"/>
        <v/>
      </c>
      <c r="J23" s="42"/>
      <c r="K23" s="53" t="e">
        <f t="shared" si="2"/>
        <v>#DIV/0!</v>
      </c>
      <c r="L23" s="43" t="e">
        <f t="shared" si="0"/>
        <v>#DIV/0!</v>
      </c>
      <c r="M23" s="43" t="str">
        <f t="shared" si="3"/>
        <v/>
      </c>
      <c r="N23" s="98"/>
    </row>
    <row r="24" spans="1:14" x14ac:dyDescent="0.25">
      <c r="A24" s="90"/>
      <c r="B24" s="76" t="e">
        <v>#REF!</v>
      </c>
      <c r="C24" s="38"/>
      <c r="D24" s="39"/>
      <c r="E24" s="40"/>
      <c r="F24" s="39"/>
      <c r="G24" s="40"/>
      <c r="H24" s="41"/>
      <c r="I24" s="50" t="str">
        <f t="shared" si="1"/>
        <v/>
      </c>
      <c r="J24" s="42"/>
      <c r="K24" s="53" t="e">
        <f t="shared" si="2"/>
        <v>#DIV/0!</v>
      </c>
      <c r="L24" s="43" t="e">
        <f t="shared" si="0"/>
        <v>#DIV/0!</v>
      </c>
      <c r="M24" s="43" t="str">
        <f t="shared" si="3"/>
        <v/>
      </c>
      <c r="N24" s="98"/>
    </row>
    <row r="25" spans="1:14" x14ac:dyDescent="0.25">
      <c r="A25" s="90"/>
      <c r="B25" s="76" t="e">
        <v>#REF!</v>
      </c>
      <c r="C25" s="38"/>
      <c r="D25" s="39"/>
      <c r="E25" s="40"/>
      <c r="F25" s="39"/>
      <c r="G25" s="40"/>
      <c r="H25" s="41"/>
      <c r="I25" s="50" t="str">
        <f t="shared" si="1"/>
        <v/>
      </c>
      <c r="J25" s="42"/>
      <c r="K25" s="53" t="e">
        <f t="shared" si="2"/>
        <v>#DIV/0!</v>
      </c>
      <c r="L25" s="43" t="e">
        <f t="shared" si="0"/>
        <v>#DIV/0!</v>
      </c>
      <c r="M25" s="43" t="str">
        <f t="shared" si="3"/>
        <v/>
      </c>
      <c r="N25" s="98"/>
    </row>
    <row r="26" spans="1:14" x14ac:dyDescent="0.25">
      <c r="A26" s="90"/>
      <c r="B26" s="76" t="e">
        <v>#REF!</v>
      </c>
      <c r="C26" s="38"/>
      <c r="D26" s="39"/>
      <c r="E26" s="40"/>
      <c r="F26" s="39"/>
      <c r="G26" s="40"/>
      <c r="H26" s="41"/>
      <c r="I26" s="50" t="str">
        <f t="shared" si="1"/>
        <v/>
      </c>
      <c r="J26" s="42"/>
      <c r="K26" s="53" t="e">
        <f t="shared" si="2"/>
        <v>#DIV/0!</v>
      </c>
      <c r="L26" s="43" t="e">
        <f t="shared" si="0"/>
        <v>#DIV/0!</v>
      </c>
      <c r="M26" s="43" t="str">
        <f t="shared" si="3"/>
        <v/>
      </c>
      <c r="N26" s="98"/>
    </row>
    <row r="27" spans="1:14" x14ac:dyDescent="0.25">
      <c r="A27" s="90"/>
      <c r="B27" s="76" t="e">
        <v>#REF!</v>
      </c>
      <c r="C27" s="38"/>
      <c r="D27" s="39"/>
      <c r="E27" s="40"/>
      <c r="F27" s="39"/>
      <c r="G27" s="40"/>
      <c r="H27" s="41"/>
      <c r="I27" s="50" t="str">
        <f t="shared" si="1"/>
        <v/>
      </c>
      <c r="J27" s="42"/>
      <c r="K27" s="53" t="e">
        <f t="shared" si="2"/>
        <v>#DIV/0!</v>
      </c>
      <c r="L27" s="43" t="e">
        <f t="shared" si="0"/>
        <v>#DIV/0!</v>
      </c>
      <c r="M27" s="43" t="str">
        <f t="shared" si="3"/>
        <v/>
      </c>
      <c r="N27" s="98"/>
    </row>
    <row r="28" spans="1:14" x14ac:dyDescent="0.25">
      <c r="A28" s="90"/>
      <c r="B28" s="76" t="e">
        <v>#REF!</v>
      </c>
      <c r="C28" s="38"/>
      <c r="D28" s="39"/>
      <c r="E28" s="40"/>
      <c r="F28" s="39"/>
      <c r="G28" s="40"/>
      <c r="H28" s="41"/>
      <c r="I28" s="50" t="str">
        <f t="shared" si="1"/>
        <v/>
      </c>
      <c r="J28" s="42"/>
      <c r="K28" s="53" t="e">
        <f t="shared" si="2"/>
        <v>#DIV/0!</v>
      </c>
      <c r="L28" s="43" t="e">
        <f t="shared" si="0"/>
        <v>#DIV/0!</v>
      </c>
      <c r="M28" s="43" t="str">
        <f t="shared" si="3"/>
        <v/>
      </c>
      <c r="N28" s="98"/>
    </row>
    <row r="29" spans="1:14" x14ac:dyDescent="0.25">
      <c r="A29" s="90"/>
      <c r="B29" s="76" t="e">
        <v>#REF!</v>
      </c>
      <c r="C29" s="38"/>
      <c r="D29" s="39"/>
      <c r="E29" s="40"/>
      <c r="F29" s="39"/>
      <c r="G29" s="40"/>
      <c r="H29" s="41"/>
      <c r="I29" s="50" t="str">
        <f t="shared" si="1"/>
        <v/>
      </c>
      <c r="J29" s="42"/>
      <c r="K29" s="53" t="e">
        <f t="shared" si="2"/>
        <v>#DIV/0!</v>
      </c>
      <c r="L29" s="43" t="e">
        <f t="shared" si="0"/>
        <v>#DIV/0!</v>
      </c>
      <c r="M29" s="43" t="str">
        <f t="shared" si="3"/>
        <v/>
      </c>
      <c r="N29" s="98"/>
    </row>
    <row r="30" spans="1:14" x14ac:dyDescent="0.25">
      <c r="A30" s="90"/>
      <c r="B30" s="76" t="e">
        <v>#REF!</v>
      </c>
      <c r="C30" s="38"/>
      <c r="D30" s="39"/>
      <c r="E30" s="40"/>
      <c r="F30" s="39"/>
      <c r="G30" s="40"/>
      <c r="H30" s="41"/>
      <c r="I30" s="50" t="str">
        <f t="shared" si="1"/>
        <v/>
      </c>
      <c r="J30" s="42"/>
      <c r="K30" s="53" t="e">
        <f t="shared" si="2"/>
        <v>#DIV/0!</v>
      </c>
      <c r="L30" s="43" t="e">
        <f t="shared" si="0"/>
        <v>#DIV/0!</v>
      </c>
      <c r="M30" s="43" t="str">
        <f t="shared" si="3"/>
        <v/>
      </c>
      <c r="N30" s="98"/>
    </row>
    <row r="31" spans="1:14" x14ac:dyDescent="0.25">
      <c r="A31" s="91"/>
      <c r="B31" s="76" t="e">
        <v>#REF!</v>
      </c>
      <c r="C31" s="38"/>
      <c r="D31" s="39"/>
      <c r="E31" s="40"/>
      <c r="F31" s="39"/>
      <c r="G31" s="40"/>
      <c r="H31" s="41"/>
      <c r="I31" s="50" t="str">
        <f t="shared" si="1"/>
        <v/>
      </c>
      <c r="J31" s="42"/>
      <c r="K31" s="53" t="e">
        <f t="shared" si="2"/>
        <v>#DIV/0!</v>
      </c>
      <c r="L31" s="43" t="e">
        <f t="shared" si="0"/>
        <v>#DIV/0!</v>
      </c>
      <c r="M31" s="43" t="str">
        <f t="shared" si="3"/>
        <v/>
      </c>
      <c r="N31" s="98"/>
    </row>
    <row r="32" spans="1:14" x14ac:dyDescent="0.25">
      <c r="A32" s="3"/>
      <c r="B32" s="76" t="e">
        <v>#REF!</v>
      </c>
      <c r="C32" s="38"/>
      <c r="D32" s="39"/>
      <c r="E32" s="40"/>
      <c r="F32" s="39"/>
      <c r="G32" s="40"/>
      <c r="H32" s="41"/>
      <c r="I32" s="50" t="str">
        <f t="shared" si="1"/>
        <v/>
      </c>
      <c r="J32" s="42"/>
      <c r="K32" s="53" t="e">
        <f t="shared" si="2"/>
        <v>#DIV/0!</v>
      </c>
      <c r="L32" s="43" t="e">
        <f t="shared" si="0"/>
        <v>#DIV/0!</v>
      </c>
      <c r="M32" s="43" t="str">
        <f t="shared" si="3"/>
        <v/>
      </c>
      <c r="N32" s="98"/>
    </row>
    <row r="33" spans="1:14" x14ac:dyDescent="0.25">
      <c r="A33" s="3"/>
      <c r="B33" s="79"/>
      <c r="C33" s="44"/>
      <c r="D33" s="45"/>
      <c r="E33" s="46"/>
      <c r="G33" s="131"/>
      <c r="H33" s="57"/>
      <c r="I33" s="47" t="str">
        <f t="shared" si="1"/>
        <v/>
      </c>
      <c r="J33" s="47" t="str">
        <f t="shared" si="1"/>
        <v/>
      </c>
      <c r="K33" s="47" t="str">
        <f t="shared" si="1"/>
        <v/>
      </c>
      <c r="L33" s="47" t="str">
        <f t="shared" si="1"/>
        <v/>
      </c>
      <c r="M33" s="47" t="str">
        <f t="shared" si="1"/>
        <v/>
      </c>
      <c r="N33" s="80" t="str">
        <f t="shared" si="1"/>
        <v/>
      </c>
    </row>
    <row r="34" spans="1:14" ht="15.75" thickBot="1" x14ac:dyDescent="0.3">
      <c r="A34" s="3"/>
      <c r="B34" s="81"/>
      <c r="C34" s="82"/>
      <c r="D34" s="83"/>
      <c r="E34" s="84"/>
      <c r="F34" s="65"/>
      <c r="G34" s="85"/>
      <c r="H34" s="86"/>
      <c r="I34" s="87" t="str">
        <f t="shared" si="1"/>
        <v/>
      </c>
      <c r="J34" s="87" t="str">
        <f t="shared" si="1"/>
        <v/>
      </c>
      <c r="K34" s="87" t="str">
        <f t="shared" si="1"/>
        <v/>
      </c>
      <c r="L34" s="87" t="str">
        <f t="shared" si="1"/>
        <v/>
      </c>
      <c r="M34" s="87" t="str">
        <f t="shared" si="1"/>
        <v/>
      </c>
      <c r="N34" s="88" t="str">
        <f t="shared" si="1"/>
        <v/>
      </c>
    </row>
    <row r="35" spans="1:14" x14ac:dyDescent="0.25">
      <c r="A35" s="3"/>
      <c r="B35" s="69"/>
      <c r="C35" s="70"/>
      <c r="D35" s="71"/>
      <c r="E35" s="72"/>
      <c r="F35" s="7"/>
      <c r="G35" s="67"/>
      <c r="H35" s="8"/>
      <c r="I35" s="73" t="str">
        <f t="shared" si="1"/>
        <v/>
      </c>
      <c r="J35" s="73" t="str">
        <f t="shared" si="1"/>
        <v/>
      </c>
      <c r="K35" s="73" t="str">
        <f t="shared" si="1"/>
        <v/>
      </c>
      <c r="L35" s="73" t="str">
        <f t="shared" si="1"/>
        <v/>
      </c>
      <c r="M35" s="73" t="str">
        <f t="shared" si="1"/>
        <v/>
      </c>
      <c r="N35" s="73" t="str">
        <f t="shared" si="1"/>
        <v/>
      </c>
    </row>
    <row r="36" spans="1:14" x14ac:dyDescent="0.25">
      <c r="A36" s="3"/>
    </row>
    <row r="37" spans="1:14" x14ac:dyDescent="0.25">
      <c r="A37" s="3"/>
    </row>
    <row r="38" spans="1:14" x14ac:dyDescent="0.25">
      <c r="A38" s="3"/>
    </row>
    <row r="39" spans="1:14" x14ac:dyDescent="0.25">
      <c r="A39" s="3"/>
    </row>
    <row r="40" spans="1:14" x14ac:dyDescent="0.25">
      <c r="A40" s="3"/>
    </row>
    <row r="41" spans="1:14" x14ac:dyDescent="0.25">
      <c r="A41" s="3"/>
    </row>
    <row r="42" spans="1:14" x14ac:dyDescent="0.25">
      <c r="A42" s="3"/>
    </row>
    <row r="43" spans="1:14" x14ac:dyDescent="0.25">
      <c r="A43" s="3"/>
    </row>
    <row r="44" spans="1:14" x14ac:dyDescent="0.25">
      <c r="A44" s="3"/>
    </row>
    <row r="45" spans="1:14" x14ac:dyDescent="0.25">
      <c r="A45" s="3"/>
    </row>
    <row r="46" spans="1:14" x14ac:dyDescent="0.25">
      <c r="A46" s="3"/>
    </row>
    <row r="47" spans="1:14" x14ac:dyDescent="0.25">
      <c r="A47" s="3"/>
    </row>
    <row r="48" spans="1:14" x14ac:dyDescent="0.25">
      <c r="A48" s="3"/>
    </row>
    <row r="49" spans="1:1" x14ac:dyDescent="0.25">
      <c r="A49" s="3"/>
    </row>
    <row r="50" spans="1:1" x14ac:dyDescent="0.25">
      <c r="A50" s="3"/>
    </row>
    <row r="51" spans="1:1" x14ac:dyDescent="0.25">
      <c r="A51" s="3"/>
    </row>
    <row r="52" spans="1:1" x14ac:dyDescent="0.25">
      <c r="A52" s="3"/>
    </row>
    <row r="53" spans="1:1" x14ac:dyDescent="0.25">
      <c r="A53" s="3"/>
    </row>
    <row r="54" spans="1:1" x14ac:dyDescent="0.25">
      <c r="A54" s="3"/>
    </row>
    <row r="55" spans="1:1" x14ac:dyDescent="0.25">
      <c r="A55" s="3"/>
    </row>
    <row r="56" spans="1:1" x14ac:dyDescent="0.25">
      <c r="A56" s="3"/>
    </row>
    <row r="57" spans="1:1" x14ac:dyDescent="0.25">
      <c r="A57" s="3"/>
    </row>
    <row r="58" spans="1:1" x14ac:dyDescent="0.25">
      <c r="A58" s="3"/>
    </row>
    <row r="59" spans="1:1" x14ac:dyDescent="0.25">
      <c r="A59" s="3"/>
    </row>
    <row r="60" spans="1:1" x14ac:dyDescent="0.25">
      <c r="A60" s="3"/>
    </row>
    <row r="61" spans="1:1" x14ac:dyDescent="0.25">
      <c r="A61" s="3"/>
    </row>
    <row r="62" spans="1:1" x14ac:dyDescent="0.25">
      <c r="A62" s="3"/>
    </row>
    <row r="63" spans="1:1" x14ac:dyDescent="0.25">
      <c r="A63" s="3"/>
    </row>
    <row r="64" spans="1:1" x14ac:dyDescent="0.25">
      <c r="A64" s="3"/>
    </row>
    <row r="65" spans="1:1" x14ac:dyDescent="0.25">
      <c r="A65" s="3"/>
    </row>
    <row r="66" spans="1:1" x14ac:dyDescent="0.25">
      <c r="A66" s="3"/>
    </row>
    <row r="67" spans="1:1" x14ac:dyDescent="0.25">
      <c r="A67" s="3"/>
    </row>
  </sheetData>
  <mergeCells count="1">
    <mergeCell ref="C2:M2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0000000}">
          <x14:formula1>
            <xm:f>Names!$A:$A</xm:f>
          </x14:formula1>
          <xm:sqref>C5:C32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07"/>
  <sheetViews>
    <sheetView topLeftCell="A175" workbookViewId="0">
      <selection activeCell="A207" sqref="A207"/>
    </sheetView>
  </sheetViews>
  <sheetFormatPr defaultRowHeight="15" x14ac:dyDescent="0.25"/>
  <cols>
    <col min="1" max="1" width="22.85546875" bestFit="1" customWidth="1"/>
  </cols>
  <sheetData>
    <row r="1" spans="1:1" s="134" customFormat="1" x14ac:dyDescent="0.25"/>
    <row r="2" spans="1:1" x14ac:dyDescent="0.25">
      <c r="A2" s="22" t="s">
        <v>21</v>
      </c>
    </row>
    <row r="3" spans="1:1" x14ac:dyDescent="0.25">
      <c r="A3" s="132" t="s">
        <v>47</v>
      </c>
    </row>
    <row r="4" spans="1:1" x14ac:dyDescent="0.25">
      <c r="A4" s="133" t="s">
        <v>58</v>
      </c>
    </row>
    <row r="5" spans="1:1" x14ac:dyDescent="0.25">
      <c r="A5" s="22" t="s">
        <v>69</v>
      </c>
    </row>
    <row r="6" spans="1:1" x14ac:dyDescent="0.25">
      <c r="A6" s="135" t="s">
        <v>288</v>
      </c>
    </row>
    <row r="7" spans="1:1" x14ac:dyDescent="0.25">
      <c r="A7" s="132" t="s">
        <v>168</v>
      </c>
    </row>
    <row r="8" spans="1:1" x14ac:dyDescent="0.25">
      <c r="A8" s="135" t="s">
        <v>262</v>
      </c>
    </row>
    <row r="9" spans="1:1" x14ac:dyDescent="0.25">
      <c r="A9" s="133" t="s">
        <v>119</v>
      </c>
    </row>
    <row r="10" spans="1:1" x14ac:dyDescent="0.25">
      <c r="A10" s="133" t="s">
        <v>19</v>
      </c>
    </row>
    <row r="11" spans="1:1" x14ac:dyDescent="0.25">
      <c r="A11" s="133" t="s">
        <v>135</v>
      </c>
    </row>
    <row r="12" spans="1:1" x14ac:dyDescent="0.25">
      <c r="A12" s="135" t="s">
        <v>296</v>
      </c>
    </row>
    <row r="13" spans="1:1" x14ac:dyDescent="0.25">
      <c r="A13" s="133" t="s">
        <v>23</v>
      </c>
    </row>
    <row r="14" spans="1:1" x14ac:dyDescent="0.25">
      <c r="A14" s="133" t="s">
        <v>61</v>
      </c>
    </row>
    <row r="15" spans="1:1" x14ac:dyDescent="0.25">
      <c r="A15" s="133" t="s">
        <v>139</v>
      </c>
    </row>
    <row r="16" spans="1:1" x14ac:dyDescent="0.25">
      <c r="A16" s="133" t="s">
        <v>46</v>
      </c>
    </row>
    <row r="17" spans="1:1" x14ac:dyDescent="0.25">
      <c r="A17" s="133" t="s">
        <v>94</v>
      </c>
    </row>
    <row r="18" spans="1:1" x14ac:dyDescent="0.25">
      <c r="A18" s="133" t="s">
        <v>99</v>
      </c>
    </row>
    <row r="19" spans="1:1" x14ac:dyDescent="0.25">
      <c r="A19" s="133" t="s">
        <v>10</v>
      </c>
    </row>
    <row r="20" spans="1:1" x14ac:dyDescent="0.25">
      <c r="A20" s="133" t="s">
        <v>204</v>
      </c>
    </row>
    <row r="21" spans="1:1" x14ac:dyDescent="0.25">
      <c r="A21" s="133" t="s">
        <v>162</v>
      </c>
    </row>
    <row r="22" spans="1:1" x14ac:dyDescent="0.25">
      <c r="A22" s="135" t="s">
        <v>263</v>
      </c>
    </row>
    <row r="23" spans="1:1" x14ac:dyDescent="0.25">
      <c r="A23" s="135" t="s">
        <v>264</v>
      </c>
    </row>
    <row r="24" spans="1:1" x14ac:dyDescent="0.25">
      <c r="A24" s="133" t="s">
        <v>117</v>
      </c>
    </row>
    <row r="25" spans="1:1" x14ac:dyDescent="0.25">
      <c r="A25" s="133" t="s">
        <v>95</v>
      </c>
    </row>
    <row r="26" spans="1:1" x14ac:dyDescent="0.25">
      <c r="A26" s="133" t="s">
        <v>304</v>
      </c>
    </row>
    <row r="27" spans="1:1" x14ac:dyDescent="0.25">
      <c r="A27" s="135" t="s">
        <v>265</v>
      </c>
    </row>
    <row r="28" spans="1:1" x14ac:dyDescent="0.25">
      <c r="A28" s="133" t="s">
        <v>142</v>
      </c>
    </row>
    <row r="29" spans="1:1" x14ac:dyDescent="0.25">
      <c r="A29" s="133" t="s">
        <v>12</v>
      </c>
    </row>
    <row r="30" spans="1:1" x14ac:dyDescent="0.25">
      <c r="A30" s="135" t="s">
        <v>279</v>
      </c>
    </row>
    <row r="31" spans="1:1" x14ac:dyDescent="0.25">
      <c r="A31" s="133" t="s">
        <v>35</v>
      </c>
    </row>
    <row r="32" spans="1:1" x14ac:dyDescent="0.25">
      <c r="A32" s="133" t="s">
        <v>83</v>
      </c>
    </row>
    <row r="33" spans="1:1" x14ac:dyDescent="0.25">
      <c r="A33" s="133" t="s">
        <v>166</v>
      </c>
    </row>
    <row r="34" spans="1:1" x14ac:dyDescent="0.25">
      <c r="A34" s="133" t="s">
        <v>164</v>
      </c>
    </row>
    <row r="35" spans="1:1" x14ac:dyDescent="0.25">
      <c r="A35" s="133" t="s">
        <v>132</v>
      </c>
    </row>
    <row r="36" spans="1:1" x14ac:dyDescent="0.25">
      <c r="A36" s="133" t="s">
        <v>161</v>
      </c>
    </row>
    <row r="37" spans="1:1" x14ac:dyDescent="0.25">
      <c r="A37" s="133" t="s">
        <v>78</v>
      </c>
    </row>
    <row r="38" spans="1:1" x14ac:dyDescent="0.25">
      <c r="A38" s="133" t="s">
        <v>67</v>
      </c>
    </row>
    <row r="39" spans="1:1" x14ac:dyDescent="0.25">
      <c r="A39" s="133" t="s">
        <v>131</v>
      </c>
    </row>
    <row r="40" spans="1:1" x14ac:dyDescent="0.25">
      <c r="A40" s="133" t="s">
        <v>165</v>
      </c>
    </row>
    <row r="41" spans="1:1" x14ac:dyDescent="0.25">
      <c r="A41" s="133" t="s">
        <v>24</v>
      </c>
    </row>
    <row r="42" spans="1:1" x14ac:dyDescent="0.25">
      <c r="A42" s="133" t="s">
        <v>160</v>
      </c>
    </row>
    <row r="43" spans="1:1" x14ac:dyDescent="0.25">
      <c r="A43" s="133" t="s">
        <v>140</v>
      </c>
    </row>
    <row r="44" spans="1:1" x14ac:dyDescent="0.25">
      <c r="A44" s="133" t="s">
        <v>74</v>
      </c>
    </row>
    <row r="45" spans="1:1" x14ac:dyDescent="0.25">
      <c r="A45" s="133" t="s">
        <v>81</v>
      </c>
    </row>
    <row r="46" spans="1:1" x14ac:dyDescent="0.25">
      <c r="A46" s="133" t="s">
        <v>122</v>
      </c>
    </row>
    <row r="47" spans="1:1" x14ac:dyDescent="0.25">
      <c r="A47" s="133" t="s">
        <v>14</v>
      </c>
    </row>
    <row r="48" spans="1:1" x14ac:dyDescent="0.25">
      <c r="A48" s="133" t="s">
        <v>159</v>
      </c>
    </row>
    <row r="49" spans="1:1" x14ac:dyDescent="0.25">
      <c r="A49" s="133" t="s">
        <v>28</v>
      </c>
    </row>
    <row r="50" spans="1:1" x14ac:dyDescent="0.25">
      <c r="A50" s="133" t="s">
        <v>100</v>
      </c>
    </row>
    <row r="51" spans="1:1" x14ac:dyDescent="0.25">
      <c r="A51" s="133" t="s">
        <v>11</v>
      </c>
    </row>
    <row r="52" spans="1:1" x14ac:dyDescent="0.25">
      <c r="A52" s="135" t="s">
        <v>286</v>
      </c>
    </row>
    <row r="53" spans="1:1" x14ac:dyDescent="0.25">
      <c r="A53" s="133" t="s">
        <v>66</v>
      </c>
    </row>
    <row r="54" spans="1:1" x14ac:dyDescent="0.25">
      <c r="A54" s="133" t="s">
        <v>123</v>
      </c>
    </row>
    <row r="55" spans="1:1" x14ac:dyDescent="0.25">
      <c r="A55" s="22" t="s">
        <v>224</v>
      </c>
    </row>
    <row r="56" spans="1:1" x14ac:dyDescent="0.25">
      <c r="A56" s="133" t="s">
        <v>39</v>
      </c>
    </row>
    <row r="57" spans="1:1" x14ac:dyDescent="0.25">
      <c r="A57" s="133" t="s">
        <v>41</v>
      </c>
    </row>
    <row r="58" spans="1:1" x14ac:dyDescent="0.25">
      <c r="A58" s="133" t="s">
        <v>55</v>
      </c>
    </row>
    <row r="59" spans="1:1" x14ac:dyDescent="0.25">
      <c r="A59" s="133" t="s">
        <v>60</v>
      </c>
    </row>
    <row r="60" spans="1:1" x14ac:dyDescent="0.25">
      <c r="A60" s="133" t="s">
        <v>89</v>
      </c>
    </row>
    <row r="61" spans="1:1" x14ac:dyDescent="0.25">
      <c r="A61" s="22" t="s">
        <v>226</v>
      </c>
    </row>
    <row r="62" spans="1:1" x14ac:dyDescent="0.25">
      <c r="A62" s="135" t="s">
        <v>294</v>
      </c>
    </row>
    <row r="63" spans="1:1" x14ac:dyDescent="0.25">
      <c r="A63" s="133" t="s">
        <v>120</v>
      </c>
    </row>
    <row r="64" spans="1:1" x14ac:dyDescent="0.25">
      <c r="A64" s="133" t="s">
        <v>51</v>
      </c>
    </row>
    <row r="65" spans="1:1" x14ac:dyDescent="0.25">
      <c r="A65" s="135" t="s">
        <v>285</v>
      </c>
    </row>
    <row r="66" spans="1:1" x14ac:dyDescent="0.25">
      <c r="A66" s="133" t="s">
        <v>216</v>
      </c>
    </row>
    <row r="67" spans="1:1" x14ac:dyDescent="0.25">
      <c r="A67" s="133" t="s">
        <v>111</v>
      </c>
    </row>
    <row r="68" spans="1:1" x14ac:dyDescent="0.25">
      <c r="A68" s="22" t="s">
        <v>73</v>
      </c>
    </row>
    <row r="69" spans="1:1" x14ac:dyDescent="0.25">
      <c r="A69" s="22" t="s">
        <v>13</v>
      </c>
    </row>
    <row r="70" spans="1:1" x14ac:dyDescent="0.25">
      <c r="A70" s="133" t="s">
        <v>63</v>
      </c>
    </row>
    <row r="71" spans="1:1" x14ac:dyDescent="0.25">
      <c r="A71" s="22" t="s">
        <v>101</v>
      </c>
    </row>
    <row r="72" spans="1:1" x14ac:dyDescent="0.25">
      <c r="A72" s="133" t="s">
        <v>42</v>
      </c>
    </row>
    <row r="73" spans="1:1" x14ac:dyDescent="0.25">
      <c r="A73" s="22" t="s">
        <v>223</v>
      </c>
    </row>
    <row r="74" spans="1:1" x14ac:dyDescent="0.25">
      <c r="A74" s="133" t="s">
        <v>90</v>
      </c>
    </row>
    <row r="75" spans="1:1" x14ac:dyDescent="0.25">
      <c r="A75" s="133" t="s">
        <v>40</v>
      </c>
    </row>
    <row r="76" spans="1:1" x14ac:dyDescent="0.25">
      <c r="A76" s="22" t="s">
        <v>96</v>
      </c>
    </row>
    <row r="77" spans="1:1" x14ac:dyDescent="0.25">
      <c r="A77" s="22" t="s">
        <v>163</v>
      </c>
    </row>
    <row r="78" spans="1:1" x14ac:dyDescent="0.25">
      <c r="A78" s="135" t="s">
        <v>293</v>
      </c>
    </row>
    <row r="79" spans="1:1" x14ac:dyDescent="0.25">
      <c r="A79" s="22" t="s">
        <v>225</v>
      </c>
    </row>
    <row r="80" spans="1:1" x14ac:dyDescent="0.25">
      <c r="A80" s="135" t="s">
        <v>266</v>
      </c>
    </row>
    <row r="81" spans="1:1" x14ac:dyDescent="0.25">
      <c r="A81" s="22" t="s">
        <v>167</v>
      </c>
    </row>
    <row r="82" spans="1:1" x14ac:dyDescent="0.25">
      <c r="A82" s="22" t="s">
        <v>85</v>
      </c>
    </row>
    <row r="83" spans="1:1" x14ac:dyDescent="0.25">
      <c r="A83" s="22" t="s">
        <v>84</v>
      </c>
    </row>
    <row r="84" spans="1:1" x14ac:dyDescent="0.25">
      <c r="A84" s="22" t="s">
        <v>116</v>
      </c>
    </row>
    <row r="85" spans="1:1" x14ac:dyDescent="0.25">
      <c r="A85" s="22" t="s">
        <v>64</v>
      </c>
    </row>
    <row r="86" spans="1:1" x14ac:dyDescent="0.25">
      <c r="A86" s="22" t="s">
        <v>91</v>
      </c>
    </row>
    <row r="87" spans="1:1" x14ac:dyDescent="0.25">
      <c r="A87" s="135" t="s">
        <v>267</v>
      </c>
    </row>
    <row r="88" spans="1:1" x14ac:dyDescent="0.25">
      <c r="A88" s="135" t="s">
        <v>268</v>
      </c>
    </row>
    <row r="89" spans="1:1" x14ac:dyDescent="0.25">
      <c r="A89" s="22" t="s">
        <v>48</v>
      </c>
    </row>
    <row r="90" spans="1:1" x14ac:dyDescent="0.25">
      <c r="A90" s="22" t="s">
        <v>138</v>
      </c>
    </row>
    <row r="91" spans="1:1" x14ac:dyDescent="0.25">
      <c r="A91" s="22" t="s">
        <v>258</v>
      </c>
    </row>
    <row r="92" spans="1:1" x14ac:dyDescent="0.25">
      <c r="A92" s="22" t="s">
        <v>133</v>
      </c>
    </row>
    <row r="93" spans="1:1" x14ac:dyDescent="0.25">
      <c r="A93" s="22" t="s">
        <v>80</v>
      </c>
    </row>
    <row r="94" spans="1:1" x14ac:dyDescent="0.25">
      <c r="A94" s="22" t="s">
        <v>36</v>
      </c>
    </row>
    <row r="95" spans="1:1" x14ac:dyDescent="0.25">
      <c r="A95" s="22" t="s">
        <v>260</v>
      </c>
    </row>
    <row r="96" spans="1:1" x14ac:dyDescent="0.25">
      <c r="A96" s="22" t="s">
        <v>98</v>
      </c>
    </row>
    <row r="97" spans="1:1" x14ac:dyDescent="0.25">
      <c r="A97" s="22" t="s">
        <v>118</v>
      </c>
    </row>
    <row r="98" spans="1:1" x14ac:dyDescent="0.25">
      <c r="A98" s="22" t="s">
        <v>112</v>
      </c>
    </row>
    <row r="99" spans="1:1" x14ac:dyDescent="0.25">
      <c r="A99" s="22" t="s">
        <v>102</v>
      </c>
    </row>
    <row r="100" spans="1:1" x14ac:dyDescent="0.25">
      <c r="A100" s="22" t="s">
        <v>114</v>
      </c>
    </row>
    <row r="101" spans="1:1" x14ac:dyDescent="0.25">
      <c r="A101" s="22" t="s">
        <v>136</v>
      </c>
    </row>
    <row r="102" spans="1:1" x14ac:dyDescent="0.25">
      <c r="A102" s="22" t="s">
        <v>20</v>
      </c>
    </row>
    <row r="103" spans="1:1" x14ac:dyDescent="0.25">
      <c r="A103" s="22" t="s">
        <v>44</v>
      </c>
    </row>
    <row r="104" spans="1:1" x14ac:dyDescent="0.25">
      <c r="A104" s="22" t="s">
        <v>214</v>
      </c>
    </row>
    <row r="105" spans="1:1" x14ac:dyDescent="0.25">
      <c r="A105" s="22" t="s">
        <v>71</v>
      </c>
    </row>
    <row r="106" spans="1:1" x14ac:dyDescent="0.25">
      <c r="A106" s="22" t="s">
        <v>92</v>
      </c>
    </row>
    <row r="107" spans="1:1" x14ac:dyDescent="0.25">
      <c r="A107" s="22" t="s">
        <v>33</v>
      </c>
    </row>
    <row r="108" spans="1:1" x14ac:dyDescent="0.25">
      <c r="A108" s="22" t="s">
        <v>208</v>
      </c>
    </row>
    <row r="109" spans="1:1" x14ac:dyDescent="0.25">
      <c r="A109" s="22" t="s">
        <v>93</v>
      </c>
    </row>
    <row r="110" spans="1:1" x14ac:dyDescent="0.25">
      <c r="A110" s="22" t="s">
        <v>124</v>
      </c>
    </row>
    <row r="111" spans="1:1" x14ac:dyDescent="0.25">
      <c r="A111" s="22" t="s">
        <v>75</v>
      </c>
    </row>
    <row r="112" spans="1:1" x14ac:dyDescent="0.25">
      <c r="A112" s="22" t="s">
        <v>88</v>
      </c>
    </row>
    <row r="113" spans="1:1" x14ac:dyDescent="0.25">
      <c r="A113" s="135" t="s">
        <v>269</v>
      </c>
    </row>
    <row r="114" spans="1:1" x14ac:dyDescent="0.25">
      <c r="A114" s="135" t="s">
        <v>249</v>
      </c>
    </row>
    <row r="115" spans="1:1" x14ac:dyDescent="0.25">
      <c r="A115" s="135" t="s">
        <v>281</v>
      </c>
    </row>
    <row r="116" spans="1:1" x14ac:dyDescent="0.25">
      <c r="A116" s="22" t="s">
        <v>282</v>
      </c>
    </row>
    <row r="117" spans="1:1" x14ac:dyDescent="0.25">
      <c r="A117" s="22" t="s">
        <v>59</v>
      </c>
    </row>
    <row r="118" spans="1:1" x14ac:dyDescent="0.25">
      <c r="A118" s="135" t="s">
        <v>283</v>
      </c>
    </row>
    <row r="119" spans="1:1" x14ac:dyDescent="0.25">
      <c r="A119" s="22" t="s">
        <v>128</v>
      </c>
    </row>
    <row r="120" spans="1:1" x14ac:dyDescent="0.25">
      <c r="A120" s="135" t="s">
        <v>270</v>
      </c>
    </row>
    <row r="121" spans="1:1" x14ac:dyDescent="0.25">
      <c r="A121" s="22" t="s">
        <v>121</v>
      </c>
    </row>
    <row r="122" spans="1:1" x14ac:dyDescent="0.25">
      <c r="A122" s="22" t="s">
        <v>68</v>
      </c>
    </row>
    <row r="123" spans="1:1" x14ac:dyDescent="0.25">
      <c r="A123" s="22" t="s">
        <v>211</v>
      </c>
    </row>
    <row r="124" spans="1:1" x14ac:dyDescent="0.25">
      <c r="A124" s="22" t="s">
        <v>271</v>
      </c>
    </row>
    <row r="125" spans="1:1" x14ac:dyDescent="0.25">
      <c r="A125" s="22" t="s">
        <v>56</v>
      </c>
    </row>
    <row r="126" spans="1:1" x14ac:dyDescent="0.25">
      <c r="A126" s="22" t="s">
        <v>37</v>
      </c>
    </row>
    <row r="127" spans="1:1" x14ac:dyDescent="0.25">
      <c r="A127" s="22" t="s">
        <v>220</v>
      </c>
    </row>
    <row r="128" spans="1:1" x14ac:dyDescent="0.25">
      <c r="A128" s="22" t="s">
        <v>25</v>
      </c>
    </row>
    <row r="129" spans="1:1" x14ac:dyDescent="0.25">
      <c r="A129" s="22" t="s">
        <v>103</v>
      </c>
    </row>
    <row r="130" spans="1:1" x14ac:dyDescent="0.25">
      <c r="A130" s="22" t="s">
        <v>29</v>
      </c>
    </row>
    <row r="131" spans="1:1" x14ac:dyDescent="0.25">
      <c r="A131" s="22" t="s">
        <v>27</v>
      </c>
    </row>
    <row r="132" spans="1:1" x14ac:dyDescent="0.25">
      <c r="A132" s="135" t="s">
        <v>253</v>
      </c>
    </row>
    <row r="133" spans="1:1" x14ac:dyDescent="0.25">
      <c r="A133" s="22" t="s">
        <v>206</v>
      </c>
    </row>
    <row r="134" spans="1:1" x14ac:dyDescent="0.25">
      <c r="A134" s="135" t="s">
        <v>272</v>
      </c>
    </row>
    <row r="135" spans="1:1" x14ac:dyDescent="0.25">
      <c r="A135" s="22" t="s">
        <v>141</v>
      </c>
    </row>
    <row r="136" spans="1:1" x14ac:dyDescent="0.25">
      <c r="A136" s="22" t="s">
        <v>79</v>
      </c>
    </row>
    <row r="137" spans="1:1" x14ac:dyDescent="0.25">
      <c r="A137" s="22" t="s">
        <v>227</v>
      </c>
    </row>
    <row r="138" spans="1:1" x14ac:dyDescent="0.25">
      <c r="A138" s="135" t="s">
        <v>278</v>
      </c>
    </row>
    <row r="139" spans="1:1" x14ac:dyDescent="0.25">
      <c r="A139" s="22" t="s">
        <v>219</v>
      </c>
    </row>
    <row r="140" spans="1:1" x14ac:dyDescent="0.25">
      <c r="A140" s="22" t="s">
        <v>32</v>
      </c>
    </row>
    <row r="141" spans="1:1" x14ac:dyDescent="0.25">
      <c r="A141" s="22" t="s">
        <v>50</v>
      </c>
    </row>
    <row r="142" spans="1:1" x14ac:dyDescent="0.25">
      <c r="A142" s="22" t="s">
        <v>130</v>
      </c>
    </row>
    <row r="143" spans="1:1" x14ac:dyDescent="0.25">
      <c r="A143" s="22" t="s">
        <v>217</v>
      </c>
    </row>
    <row r="144" spans="1:1" x14ac:dyDescent="0.25">
      <c r="A144" s="22" t="s">
        <v>70</v>
      </c>
    </row>
    <row r="145" spans="1:1" x14ac:dyDescent="0.25">
      <c r="A145" s="22" t="s">
        <v>104</v>
      </c>
    </row>
    <row r="146" spans="1:1" x14ac:dyDescent="0.25">
      <c r="A146" s="135" t="s">
        <v>273</v>
      </c>
    </row>
    <row r="147" spans="1:1" x14ac:dyDescent="0.25">
      <c r="A147" s="22" t="s">
        <v>213</v>
      </c>
    </row>
    <row r="148" spans="1:1" x14ac:dyDescent="0.25">
      <c r="A148" s="22" t="s">
        <v>34</v>
      </c>
    </row>
    <row r="149" spans="1:1" x14ac:dyDescent="0.25">
      <c r="A149" s="22" t="s">
        <v>53</v>
      </c>
    </row>
    <row r="150" spans="1:1" x14ac:dyDescent="0.25">
      <c r="A150" s="22" t="s">
        <v>221</v>
      </c>
    </row>
    <row r="151" spans="1:1" x14ac:dyDescent="0.25">
      <c r="A151" s="22" t="s">
        <v>255</v>
      </c>
    </row>
    <row r="152" spans="1:1" x14ac:dyDescent="0.25">
      <c r="A152" s="22" t="s">
        <v>26</v>
      </c>
    </row>
    <row r="153" spans="1:1" x14ac:dyDescent="0.25">
      <c r="A153" s="135" t="s">
        <v>287</v>
      </c>
    </row>
    <row r="154" spans="1:1" x14ac:dyDescent="0.25">
      <c r="A154" s="135" t="s">
        <v>250</v>
      </c>
    </row>
    <row r="155" spans="1:1" x14ac:dyDescent="0.25">
      <c r="A155" s="22" t="s">
        <v>86</v>
      </c>
    </row>
    <row r="156" spans="1:1" x14ac:dyDescent="0.25">
      <c r="A156" s="22" t="s">
        <v>57</v>
      </c>
    </row>
    <row r="157" spans="1:1" x14ac:dyDescent="0.25">
      <c r="A157" s="22" t="s">
        <v>76</v>
      </c>
    </row>
    <row r="158" spans="1:1" x14ac:dyDescent="0.25">
      <c r="A158" s="22" t="s">
        <v>209</v>
      </c>
    </row>
    <row r="159" spans="1:1" x14ac:dyDescent="0.25">
      <c r="A159" s="22" t="s">
        <v>30</v>
      </c>
    </row>
    <row r="160" spans="1:1" x14ac:dyDescent="0.25">
      <c r="A160" s="22" t="s">
        <v>52</v>
      </c>
    </row>
    <row r="161" spans="1:1" x14ac:dyDescent="0.25">
      <c r="A161" s="22" t="s">
        <v>222</v>
      </c>
    </row>
    <row r="162" spans="1:1" x14ac:dyDescent="0.25">
      <c r="A162" s="135" t="s">
        <v>274</v>
      </c>
    </row>
    <row r="163" spans="1:1" x14ac:dyDescent="0.25">
      <c r="A163" s="135" t="s">
        <v>252</v>
      </c>
    </row>
    <row r="164" spans="1:1" x14ac:dyDescent="0.25">
      <c r="A164" s="22" t="s">
        <v>62</v>
      </c>
    </row>
    <row r="165" spans="1:1" x14ac:dyDescent="0.25">
      <c r="A165" s="22" t="s">
        <v>212</v>
      </c>
    </row>
    <row r="166" spans="1:1" x14ac:dyDescent="0.25">
      <c r="A166" s="22" t="s">
        <v>54</v>
      </c>
    </row>
    <row r="167" spans="1:1" x14ac:dyDescent="0.25">
      <c r="A167" s="22" t="s">
        <v>218</v>
      </c>
    </row>
    <row r="168" spans="1:1" x14ac:dyDescent="0.25">
      <c r="A168" s="22" t="s">
        <v>87</v>
      </c>
    </row>
    <row r="169" spans="1:1" x14ac:dyDescent="0.25">
      <c r="A169" s="22" t="s">
        <v>134</v>
      </c>
    </row>
    <row r="170" spans="1:1" x14ac:dyDescent="0.25">
      <c r="A170" s="22" t="s">
        <v>77</v>
      </c>
    </row>
    <row r="171" spans="1:1" x14ac:dyDescent="0.25">
      <c r="A171" s="22" t="s">
        <v>125</v>
      </c>
    </row>
    <row r="172" spans="1:1" x14ac:dyDescent="0.25">
      <c r="A172" s="22" t="s">
        <v>72</v>
      </c>
    </row>
    <row r="173" spans="1:1" x14ac:dyDescent="0.25">
      <c r="A173" s="22" t="s">
        <v>38</v>
      </c>
    </row>
    <row r="174" spans="1:1" x14ac:dyDescent="0.25">
      <c r="A174" s="22" t="s">
        <v>45</v>
      </c>
    </row>
    <row r="175" spans="1:1" x14ac:dyDescent="0.25">
      <c r="A175" s="22" t="s">
        <v>105</v>
      </c>
    </row>
    <row r="176" spans="1:1" x14ac:dyDescent="0.25">
      <c r="A176" s="135" t="s">
        <v>251</v>
      </c>
    </row>
    <row r="177" spans="1:1" x14ac:dyDescent="0.25">
      <c r="A177" s="22" t="s">
        <v>43</v>
      </c>
    </row>
    <row r="178" spans="1:1" x14ac:dyDescent="0.25">
      <c r="A178" s="22" t="s">
        <v>137</v>
      </c>
    </row>
    <row r="179" spans="1:1" x14ac:dyDescent="0.25">
      <c r="A179" s="135" t="s">
        <v>289</v>
      </c>
    </row>
    <row r="180" spans="1:1" x14ac:dyDescent="0.25">
      <c r="A180" s="22" t="s">
        <v>106</v>
      </c>
    </row>
    <row r="181" spans="1:1" x14ac:dyDescent="0.25">
      <c r="A181" s="135" t="s">
        <v>295</v>
      </c>
    </row>
    <row r="182" spans="1:1" x14ac:dyDescent="0.25">
      <c r="A182" s="22" t="s">
        <v>22</v>
      </c>
    </row>
    <row r="183" spans="1:1" x14ac:dyDescent="0.25">
      <c r="A183" s="22" t="s">
        <v>107</v>
      </c>
    </row>
    <row r="184" spans="1:1" x14ac:dyDescent="0.25">
      <c r="A184" s="22" t="s">
        <v>108</v>
      </c>
    </row>
    <row r="185" spans="1:1" x14ac:dyDescent="0.25">
      <c r="A185" s="22" t="s">
        <v>275</v>
      </c>
    </row>
    <row r="186" spans="1:1" x14ac:dyDescent="0.25">
      <c r="A186" s="22" t="s">
        <v>276</v>
      </c>
    </row>
    <row r="187" spans="1:1" x14ac:dyDescent="0.25">
      <c r="A187" s="135" t="s">
        <v>277</v>
      </c>
    </row>
    <row r="188" spans="1:1" x14ac:dyDescent="0.25">
      <c r="A188" s="22" t="s">
        <v>127</v>
      </c>
    </row>
    <row r="189" spans="1:1" x14ac:dyDescent="0.25">
      <c r="A189" s="22" t="s">
        <v>113</v>
      </c>
    </row>
    <row r="190" spans="1:1" x14ac:dyDescent="0.25">
      <c r="A190" s="142" t="s">
        <v>210</v>
      </c>
    </row>
    <row r="191" spans="1:1" x14ac:dyDescent="0.25">
      <c r="A191" s="142" t="s">
        <v>207</v>
      </c>
    </row>
    <row r="192" spans="1:1" x14ac:dyDescent="0.25">
      <c r="A192" s="142" t="s">
        <v>126</v>
      </c>
    </row>
    <row r="193" spans="1:1" x14ac:dyDescent="0.25">
      <c r="A193" s="142" t="s">
        <v>129</v>
      </c>
    </row>
    <row r="194" spans="1:1" x14ac:dyDescent="0.25">
      <c r="A194" s="142" t="s">
        <v>82</v>
      </c>
    </row>
    <row r="195" spans="1:1" x14ac:dyDescent="0.25">
      <c r="A195" s="142" t="s">
        <v>109</v>
      </c>
    </row>
    <row r="196" spans="1:1" x14ac:dyDescent="0.25">
      <c r="A196" s="142" t="s">
        <v>65</v>
      </c>
    </row>
    <row r="197" spans="1:1" x14ac:dyDescent="0.25">
      <c r="A197" s="142" t="s">
        <v>49</v>
      </c>
    </row>
    <row r="198" spans="1:1" x14ac:dyDescent="0.25">
      <c r="A198" s="142" t="s">
        <v>31</v>
      </c>
    </row>
    <row r="199" spans="1:1" x14ac:dyDescent="0.25">
      <c r="A199" s="142" t="s">
        <v>97</v>
      </c>
    </row>
    <row r="200" spans="1:1" x14ac:dyDescent="0.25">
      <c r="A200" s="142" t="s">
        <v>110</v>
      </c>
    </row>
    <row r="201" spans="1:1" x14ac:dyDescent="0.25">
      <c r="A201" s="142" t="s">
        <v>115</v>
      </c>
    </row>
    <row r="202" spans="1:1" x14ac:dyDescent="0.25">
      <c r="A202" s="138" t="s">
        <v>254</v>
      </c>
    </row>
    <row r="203" spans="1:1" x14ac:dyDescent="0.25">
      <c r="A203" s="138" t="s">
        <v>261</v>
      </c>
    </row>
    <row r="204" spans="1:1" x14ac:dyDescent="0.25">
      <c r="A204" s="144" t="s">
        <v>300</v>
      </c>
    </row>
    <row r="205" spans="1:1" x14ac:dyDescent="0.25">
      <c r="A205" s="144" t="s">
        <v>301</v>
      </c>
    </row>
    <row r="206" spans="1:1" x14ac:dyDescent="0.25">
      <c r="A206" s="144" t="s">
        <v>302</v>
      </c>
    </row>
    <row r="207" spans="1:1" x14ac:dyDescent="0.25">
      <c r="A207" s="144" t="s">
        <v>303</v>
      </c>
    </row>
  </sheetData>
  <sortState ref="A1:A202">
    <sortCondition ref="A1:A20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Table</vt:lpstr>
      <vt:lpstr>SGP</vt:lpstr>
      <vt:lpstr>Road Races</vt:lpstr>
      <vt:lpstr>Relays - track &amp; field</vt:lpstr>
      <vt:lpstr>Club Champs</vt:lpstr>
      <vt:lpstr>Marathon</vt:lpstr>
      <vt:lpstr>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Drummond Lee</dc:creator>
  <cp:lastModifiedBy>Emily James</cp:lastModifiedBy>
  <cp:lastPrinted>2014-06-03T14:25:12Z</cp:lastPrinted>
  <dcterms:created xsi:type="dcterms:W3CDTF">2013-11-12T20:15:06Z</dcterms:created>
  <dcterms:modified xsi:type="dcterms:W3CDTF">2018-06-29T21:23:52Z</dcterms:modified>
</cp:coreProperties>
</file>