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vid.hall2\Documents\Harriers\"/>
    </mc:Choice>
  </mc:AlternateContent>
  <bookViews>
    <workbookView xWindow="0" yWindow="0" windowWidth="28800" windowHeight="12435" tabRatio="808"/>
  </bookViews>
  <sheets>
    <sheet name="Table" sheetId="6" r:id="rId1"/>
    <sheet name="XC" sheetId="17" r:id="rId2"/>
    <sheet name="WGP" sheetId="16" r:id="rId3"/>
    <sheet name="Road-Relay" sheetId="37" r:id="rId4"/>
    <sheet name="Names" sheetId="36" state="hidden" r:id="rId5"/>
    <sheet name="MembersDetails" sheetId="38" state="hidden" r:id="rId6"/>
  </sheets>
  <definedNames>
    <definedName name="_xlnm._FilterDatabase" localSheetId="3" hidden="1">'Road-Relay'!$CH$6:$CI$34</definedName>
    <definedName name="_xlnm._FilterDatabase" localSheetId="0" hidden="1">Table!$A$6:$BH$134</definedName>
    <definedName name="_xlnm._FilterDatabase" localSheetId="2" hidden="1">WGP!$BQ$6:$BS$50</definedName>
    <definedName name="_xlnm._FilterDatabase" localSheetId="1" hidden="1">XC!$A$3:$L$67</definedName>
  </definedNames>
  <calcPr calcId="152511"/>
</workbook>
</file>

<file path=xl/calcChain.xml><?xml version="1.0" encoding="utf-8"?>
<calcChain xmlns="http://schemas.openxmlformats.org/spreadsheetml/2006/main">
  <c r="BQ7" i="16" l="1"/>
  <c r="AR7" i="37" l="1"/>
  <c r="BA7" i="37"/>
  <c r="BA8" i="37"/>
  <c r="BA9" i="37"/>
  <c r="BA10" i="37"/>
  <c r="BA11" i="37"/>
  <c r="BA12" i="37"/>
  <c r="BA13" i="37"/>
  <c r="BA14" i="37"/>
  <c r="BA15" i="37"/>
  <c r="BA16" i="37"/>
  <c r="BA17" i="37"/>
  <c r="BA18" i="37"/>
  <c r="A75" i="17" l="1"/>
  <c r="A74" i="17"/>
  <c r="A65" i="17"/>
  <c r="A66" i="17"/>
  <c r="A67" i="17"/>
  <c r="A68" i="17"/>
  <c r="A69" i="17"/>
  <c r="A70" i="17"/>
  <c r="A71" i="17"/>
  <c r="A72" i="17"/>
  <c r="A73" i="17"/>
  <c r="J29" i="38" l="1"/>
  <c r="K29" i="38" s="1"/>
  <c r="M29" i="38"/>
  <c r="N29" i="38" s="1"/>
  <c r="P29" i="38"/>
  <c r="Q29" i="38" s="1"/>
  <c r="S29" i="38"/>
  <c r="T29" i="38" s="1"/>
  <c r="V29" i="38"/>
  <c r="W29" i="38" s="1"/>
  <c r="J57" i="38"/>
  <c r="K57" i="38" s="1"/>
  <c r="M57" i="38"/>
  <c r="N57" i="38"/>
  <c r="P57" i="38"/>
  <c r="Q57" i="38" s="1"/>
  <c r="S57" i="38"/>
  <c r="T57" i="38"/>
  <c r="V57" i="38"/>
  <c r="W57" i="38" s="1"/>
  <c r="J78" i="38"/>
  <c r="K78" i="38" s="1"/>
  <c r="M78" i="38"/>
  <c r="N78" i="38" s="1"/>
  <c r="P78" i="38"/>
  <c r="Q78" i="38" s="1"/>
  <c r="S78" i="38"/>
  <c r="T78" i="38" s="1"/>
  <c r="V78" i="38"/>
  <c r="W78" i="38" s="1"/>
  <c r="J91" i="38"/>
  <c r="K91" i="38" s="1"/>
  <c r="M91" i="38"/>
  <c r="N91" i="38"/>
  <c r="P91" i="38"/>
  <c r="Q91" i="38" s="1"/>
  <c r="S91" i="38"/>
  <c r="T91" i="38"/>
  <c r="V91" i="38"/>
  <c r="W91" i="38" s="1"/>
  <c r="J142" i="38"/>
  <c r="K142" i="38" s="1"/>
  <c r="M142" i="38"/>
  <c r="N142" i="38" s="1"/>
  <c r="P142" i="38"/>
  <c r="Q142" i="38" s="1"/>
  <c r="S142" i="38"/>
  <c r="T142" i="38" s="1"/>
  <c r="V142" i="38"/>
  <c r="W142" i="38" s="1"/>
  <c r="J165" i="38"/>
  <c r="K165" i="38"/>
  <c r="M165" i="38"/>
  <c r="N165" i="38" s="1"/>
  <c r="P165" i="38"/>
  <c r="Q165" i="38"/>
  <c r="S165" i="38"/>
  <c r="T165" i="38" s="1"/>
  <c r="V165" i="38"/>
  <c r="W165" i="38"/>
  <c r="J168" i="38"/>
  <c r="K168" i="38" s="1"/>
  <c r="M168" i="38"/>
  <c r="N168" i="38" s="1"/>
  <c r="P168" i="38"/>
  <c r="Q168" i="38" s="1"/>
  <c r="S168" i="38"/>
  <c r="T168" i="38" s="1"/>
  <c r="V168" i="38"/>
  <c r="W168" i="38" s="1"/>
  <c r="J177" i="38"/>
  <c r="K177" i="38"/>
  <c r="M177" i="38"/>
  <c r="N177" i="38" s="1"/>
  <c r="P177" i="38"/>
  <c r="Q177" i="38"/>
  <c r="S177" i="38"/>
  <c r="T177" i="38" s="1"/>
  <c r="V177" i="38"/>
  <c r="W177" i="38"/>
  <c r="J195" i="38"/>
  <c r="K195" i="38" s="1"/>
  <c r="M195" i="38"/>
  <c r="N195" i="38" s="1"/>
  <c r="P195" i="38"/>
  <c r="Q195" i="38" s="1"/>
  <c r="S195" i="38"/>
  <c r="T195" i="38" s="1"/>
  <c r="V195" i="38"/>
  <c r="W195" i="38" s="1"/>
  <c r="J196" i="38"/>
  <c r="K196" i="38" s="1"/>
  <c r="M196" i="38"/>
  <c r="N196" i="38"/>
  <c r="P196" i="38"/>
  <c r="Q196" i="38" s="1"/>
  <c r="S196" i="38"/>
  <c r="T196" i="38"/>
  <c r="V196" i="38"/>
  <c r="W196" i="38" s="1"/>
  <c r="J201" i="38"/>
  <c r="K201" i="38" s="1"/>
  <c r="M201" i="38"/>
  <c r="N201" i="38" s="1"/>
  <c r="P201" i="38"/>
  <c r="Q201" i="38" s="1"/>
  <c r="S201" i="38"/>
  <c r="T201" i="38" s="1"/>
  <c r="V201" i="38"/>
  <c r="W201" i="38" s="1"/>
  <c r="H199" i="38"/>
  <c r="J199" i="38"/>
  <c r="K199" i="38" s="1"/>
  <c r="M199" i="38"/>
  <c r="N199" i="38"/>
  <c r="P199" i="38"/>
  <c r="Q199" i="38" s="1"/>
  <c r="S199" i="38"/>
  <c r="T199" i="38"/>
  <c r="V199" i="38"/>
  <c r="W199" i="38" s="1"/>
  <c r="J244" i="38"/>
  <c r="K244" i="38" s="1"/>
  <c r="M244" i="38"/>
  <c r="N244" i="38" s="1"/>
  <c r="P244" i="38"/>
  <c r="Q244" i="38" s="1"/>
  <c r="S244" i="38"/>
  <c r="T244" i="38" s="1"/>
  <c r="V244" i="38"/>
  <c r="W244" i="38" s="1"/>
  <c r="J260" i="38"/>
  <c r="K260" i="38" s="1"/>
  <c r="M260" i="38"/>
  <c r="N260" i="38"/>
  <c r="P260" i="38"/>
  <c r="Q260" i="38" s="1"/>
  <c r="S260" i="38"/>
  <c r="T260" i="38"/>
  <c r="V260" i="38"/>
  <c r="W260" i="38" s="1"/>
  <c r="J283" i="38"/>
  <c r="K283" i="38" s="1"/>
  <c r="M283" i="38"/>
  <c r="N283" i="38" s="1"/>
  <c r="P283" i="38"/>
  <c r="Q283" i="38" s="1"/>
  <c r="S283" i="38"/>
  <c r="T283" i="38" s="1"/>
  <c r="V283" i="38"/>
  <c r="W283" i="38" s="1"/>
  <c r="H320" i="38"/>
  <c r="J320" i="38"/>
  <c r="K320" i="38" s="1"/>
  <c r="M320" i="38"/>
  <c r="N320" i="38"/>
  <c r="P320" i="38"/>
  <c r="Q320" i="38" s="1"/>
  <c r="S320" i="38"/>
  <c r="T320" i="38"/>
  <c r="V320" i="38"/>
  <c r="W320" i="38" s="1"/>
  <c r="J339" i="38"/>
  <c r="K339" i="38" s="1"/>
  <c r="M339" i="38"/>
  <c r="N339" i="38" s="1"/>
  <c r="P339" i="38"/>
  <c r="Q339" i="38" s="1"/>
  <c r="S339" i="38"/>
  <c r="T339" i="38" s="1"/>
  <c r="V339" i="38"/>
  <c r="W339" i="38" s="1"/>
  <c r="J371" i="38"/>
  <c r="K371" i="38"/>
  <c r="M371" i="38"/>
  <c r="N371" i="38" s="1"/>
  <c r="P371" i="38"/>
  <c r="Q371" i="38"/>
  <c r="S371" i="38"/>
  <c r="T371" i="38" s="1"/>
  <c r="V371" i="38"/>
  <c r="W371" i="38"/>
  <c r="J397" i="38"/>
  <c r="K397" i="38" s="1"/>
  <c r="M397" i="38"/>
  <c r="N397" i="38" s="1"/>
  <c r="P397" i="38"/>
  <c r="Q397" i="38" s="1"/>
  <c r="S397" i="38"/>
  <c r="T397" i="38" s="1"/>
  <c r="V397" i="38"/>
  <c r="W397" i="38" s="1"/>
  <c r="J429" i="38"/>
  <c r="K429" i="38"/>
  <c r="M429" i="38"/>
  <c r="N429" i="38" s="1"/>
  <c r="P429" i="38"/>
  <c r="Q429" i="38"/>
  <c r="S429" i="38"/>
  <c r="T429" i="38" s="1"/>
  <c r="V429" i="38"/>
  <c r="W429" i="38"/>
  <c r="J430" i="38"/>
  <c r="K430" i="38" s="1"/>
  <c r="M430" i="38"/>
  <c r="N430" i="38" s="1"/>
  <c r="P430" i="38"/>
  <c r="Q430" i="38" s="1"/>
  <c r="S430" i="38"/>
  <c r="T430" i="38" s="1"/>
  <c r="V430" i="38"/>
  <c r="W430" i="38" s="1"/>
  <c r="J438" i="38"/>
  <c r="K438" i="38"/>
  <c r="M438" i="38"/>
  <c r="N438" i="38" s="1"/>
  <c r="P438" i="38"/>
  <c r="Q438" i="38"/>
  <c r="S438" i="38"/>
  <c r="T438" i="38" s="1"/>
  <c r="V438" i="38"/>
  <c r="W438" i="38"/>
  <c r="J440" i="38"/>
  <c r="K440" i="38" s="1"/>
  <c r="M440" i="38"/>
  <c r="N440" i="38" s="1"/>
  <c r="P440" i="38"/>
  <c r="Q440" i="38" s="1"/>
  <c r="S440" i="38"/>
  <c r="T440" i="38" s="1"/>
  <c r="V440" i="38"/>
  <c r="W440" i="38" s="1"/>
  <c r="J459" i="38"/>
  <c r="K459" i="38"/>
  <c r="M459" i="38"/>
  <c r="N459" i="38" s="1"/>
  <c r="P459" i="38"/>
  <c r="Q459" i="38"/>
  <c r="S459" i="38"/>
  <c r="T459" i="38" s="1"/>
  <c r="V459" i="38"/>
  <c r="W459" i="38"/>
  <c r="J462" i="38"/>
  <c r="K462" i="38" s="1"/>
  <c r="M462" i="38"/>
  <c r="N462" i="38" s="1"/>
  <c r="P462" i="38"/>
  <c r="Q462" i="38" s="1"/>
  <c r="S462" i="38"/>
  <c r="T462" i="38" s="1"/>
  <c r="V462" i="38"/>
  <c r="W462" i="38" s="1"/>
  <c r="J471" i="38"/>
  <c r="K471" i="38" s="1"/>
  <c r="M471" i="38"/>
  <c r="N471" i="38"/>
  <c r="P471" i="38"/>
  <c r="Q471" i="38" s="1"/>
  <c r="S471" i="38"/>
  <c r="T471" i="38"/>
  <c r="V471" i="38"/>
  <c r="W471" i="38" s="1"/>
  <c r="J505" i="38"/>
  <c r="K505" i="38" s="1"/>
  <c r="M505" i="38"/>
  <c r="N505" i="38" s="1"/>
  <c r="P505" i="38"/>
  <c r="Q505" i="38" s="1"/>
  <c r="S505" i="38"/>
  <c r="T505" i="38" s="1"/>
  <c r="V505" i="38"/>
  <c r="W505" i="38" s="1"/>
  <c r="S485" i="38"/>
  <c r="T485" i="38" s="1"/>
  <c r="V485" i="38"/>
  <c r="W485" i="38" s="1"/>
  <c r="S486" i="38"/>
  <c r="T486" i="38"/>
  <c r="V486" i="38"/>
  <c r="W486" i="38" s="1"/>
  <c r="S487" i="38"/>
  <c r="T487" i="38" s="1"/>
  <c r="V487" i="38"/>
  <c r="W487" i="38" s="1"/>
  <c r="S489" i="38"/>
  <c r="T489" i="38" s="1"/>
  <c r="V489" i="38"/>
  <c r="W489" i="38" s="1"/>
  <c r="S497" i="38"/>
  <c r="T497" i="38"/>
  <c r="V497" i="38"/>
  <c r="W497" i="38" s="1"/>
  <c r="S499" i="38"/>
  <c r="T499" i="38" s="1"/>
  <c r="V499" i="38"/>
  <c r="W499" i="38" s="1"/>
  <c r="S500" i="38"/>
  <c r="T500" i="38" s="1"/>
  <c r="V500" i="38"/>
  <c r="W500" i="38" s="1"/>
  <c r="S501" i="38"/>
  <c r="T501" i="38" s="1"/>
  <c r="V501" i="38"/>
  <c r="W501" i="38" s="1"/>
  <c r="S502" i="38"/>
  <c r="T502" i="38" s="1"/>
  <c r="V502" i="38"/>
  <c r="W502" i="38" s="1"/>
  <c r="S503" i="38"/>
  <c r="T503" i="38"/>
  <c r="V503" i="38"/>
  <c r="W503" i="38" s="1"/>
  <c r="S504" i="38"/>
  <c r="T504" i="38" s="1"/>
  <c r="V504" i="38"/>
  <c r="W504" i="38" s="1"/>
  <c r="S506" i="38"/>
  <c r="T506" i="38" s="1"/>
  <c r="V506" i="38"/>
  <c r="W506" i="38" s="1"/>
  <c r="S509" i="38"/>
  <c r="T509" i="38"/>
  <c r="V509" i="38"/>
  <c r="W509" i="38" s="1"/>
  <c r="S510" i="38"/>
  <c r="T510" i="38" s="1"/>
  <c r="V510" i="38"/>
  <c r="W510" i="38" s="1"/>
  <c r="S14" i="38"/>
  <c r="T14" i="38" s="1"/>
  <c r="V14" i="38"/>
  <c r="W14" i="38" s="1"/>
  <c r="S17" i="38"/>
  <c r="T17" i="38" s="1"/>
  <c r="V17" i="38"/>
  <c r="W17" i="38" s="1"/>
  <c r="S16" i="38"/>
  <c r="T16" i="38" s="1"/>
  <c r="V16" i="38"/>
  <c r="W16" i="38" s="1"/>
  <c r="S21" i="38"/>
  <c r="T21" i="38"/>
  <c r="V21" i="38"/>
  <c r="W21" i="38" s="1"/>
  <c r="S22" i="38"/>
  <c r="T22" i="38"/>
  <c r="V22" i="38"/>
  <c r="W22" i="38" s="1"/>
  <c r="S23" i="38"/>
  <c r="T23" i="38" s="1"/>
  <c r="V23" i="38"/>
  <c r="W23" i="38" s="1"/>
  <c r="S4" i="38"/>
  <c r="T4" i="38"/>
  <c r="V4" i="38"/>
  <c r="W4" i="38" s="1"/>
  <c r="S7" i="38"/>
  <c r="T7" i="38"/>
  <c r="V7" i="38"/>
  <c r="W7" i="38" s="1"/>
  <c r="S8" i="38"/>
  <c r="T8" i="38" s="1"/>
  <c r="V8" i="38"/>
  <c r="W8" i="38" s="1"/>
  <c r="S9" i="38"/>
  <c r="T9" i="38" s="1"/>
  <c r="V9" i="38"/>
  <c r="W9" i="38" s="1"/>
  <c r="S12" i="38"/>
  <c r="T12" i="38"/>
  <c r="V12" i="38"/>
  <c r="W12" i="38" s="1"/>
  <c r="S18" i="38"/>
  <c r="T18" i="38" s="1"/>
  <c r="V18" i="38"/>
  <c r="W18" i="38" s="1"/>
  <c r="S19" i="38"/>
  <c r="T19" i="38" s="1"/>
  <c r="V19" i="38"/>
  <c r="W19" i="38" s="1"/>
  <c r="S20" i="38"/>
  <c r="T20" i="38" s="1"/>
  <c r="V20" i="38"/>
  <c r="W20" i="38" s="1"/>
  <c r="S24" i="38"/>
  <c r="T24" i="38" s="1"/>
  <c r="V24" i="38"/>
  <c r="W24" i="38" s="1"/>
  <c r="S27" i="38"/>
  <c r="T27" i="38" s="1"/>
  <c r="V27" i="38"/>
  <c r="W27" i="38" s="1"/>
  <c r="S25" i="38"/>
  <c r="T25" i="38"/>
  <c r="V25" i="38"/>
  <c r="W25" i="38" s="1"/>
  <c r="S26" i="38"/>
  <c r="T26" i="38" s="1"/>
  <c r="V26" i="38"/>
  <c r="W26" i="38" s="1"/>
  <c r="S30" i="38"/>
  <c r="T30" i="38" s="1"/>
  <c r="V30" i="38"/>
  <c r="W30" i="38" s="1"/>
  <c r="S32" i="38"/>
  <c r="T32" i="38"/>
  <c r="V32" i="38"/>
  <c r="W32" i="38" s="1"/>
  <c r="S33" i="38"/>
  <c r="T33" i="38" s="1"/>
  <c r="V33" i="38"/>
  <c r="W33" i="38" s="1"/>
  <c r="S34" i="38"/>
  <c r="T34" i="38" s="1"/>
  <c r="V34" i="38"/>
  <c r="W34" i="38" s="1"/>
  <c r="S36" i="38"/>
  <c r="T36" i="38"/>
  <c r="V36" i="38"/>
  <c r="W36" i="38" s="1"/>
  <c r="S37" i="38"/>
  <c r="T37" i="38" s="1"/>
  <c r="V37" i="38"/>
  <c r="W37" i="38" s="1"/>
  <c r="S40" i="38"/>
  <c r="T40" i="38" s="1"/>
  <c r="V40" i="38"/>
  <c r="W40" i="38" s="1"/>
  <c r="S35" i="38"/>
  <c r="T35" i="38" s="1"/>
  <c r="V35" i="38"/>
  <c r="W35" i="38" s="1"/>
  <c r="S38" i="38"/>
  <c r="T38" i="38" s="1"/>
  <c r="V38" i="38"/>
  <c r="W38" i="38" s="1"/>
  <c r="S41" i="38"/>
  <c r="T41" i="38" s="1"/>
  <c r="V41" i="38"/>
  <c r="W41" i="38" s="1"/>
  <c r="S45" i="38"/>
  <c r="T45" i="38"/>
  <c r="V45" i="38"/>
  <c r="W45" i="38" s="1"/>
  <c r="S46" i="38"/>
  <c r="T46" i="38" s="1"/>
  <c r="V46" i="38"/>
  <c r="W46" i="38" s="1"/>
  <c r="S51" i="38"/>
  <c r="T51" i="38" s="1"/>
  <c r="V51" i="38"/>
  <c r="W51" i="38" s="1"/>
  <c r="S48" i="38"/>
  <c r="T48" i="38" s="1"/>
  <c r="V48" i="38"/>
  <c r="W48" i="38" s="1"/>
  <c r="S49" i="38"/>
  <c r="T49" i="38" s="1"/>
  <c r="V49" i="38"/>
  <c r="W49" i="38" s="1"/>
  <c r="S52" i="38"/>
  <c r="T52" i="38" s="1"/>
  <c r="V52" i="38"/>
  <c r="W52" i="38" s="1"/>
  <c r="S53" i="38"/>
  <c r="T53" i="38" s="1"/>
  <c r="V53" i="38"/>
  <c r="W53" i="38" s="1"/>
  <c r="S54" i="38"/>
  <c r="T54" i="38" s="1"/>
  <c r="V54" i="38"/>
  <c r="W54" i="38" s="1"/>
  <c r="S55" i="38"/>
  <c r="T55" i="38"/>
  <c r="V55" i="38"/>
  <c r="W55" i="38" s="1"/>
  <c r="S58" i="38"/>
  <c r="T58" i="38" s="1"/>
  <c r="V58" i="38"/>
  <c r="W58" i="38" s="1"/>
  <c r="S59" i="38"/>
  <c r="T59" i="38" s="1"/>
  <c r="V59" i="38"/>
  <c r="W59" i="38" s="1"/>
  <c r="S60" i="38"/>
  <c r="T60" i="38"/>
  <c r="V60" i="38"/>
  <c r="W60" i="38" s="1"/>
  <c r="S61" i="38"/>
  <c r="T61" i="38"/>
  <c r="V61" i="38"/>
  <c r="W61" i="38" s="1"/>
  <c r="S62" i="38"/>
  <c r="T62" i="38" s="1"/>
  <c r="V62" i="38"/>
  <c r="W62" i="38" s="1"/>
  <c r="S63" i="38"/>
  <c r="T63" i="38"/>
  <c r="V63" i="38"/>
  <c r="W63" i="38" s="1"/>
  <c r="S65" i="38"/>
  <c r="T65" i="38"/>
  <c r="V65" i="38"/>
  <c r="W65" i="38" s="1"/>
  <c r="S66" i="38"/>
  <c r="T66" i="38" s="1"/>
  <c r="V66" i="38"/>
  <c r="W66" i="38" s="1"/>
  <c r="S67" i="38"/>
  <c r="T67" i="38" s="1"/>
  <c r="V67" i="38"/>
  <c r="W67" i="38" s="1"/>
  <c r="S68" i="38"/>
  <c r="T68" i="38"/>
  <c r="V68" i="38"/>
  <c r="W68" i="38" s="1"/>
  <c r="S71" i="38"/>
  <c r="T71" i="38" s="1"/>
  <c r="V71" i="38"/>
  <c r="W71" i="38" s="1"/>
  <c r="S72" i="38"/>
  <c r="T72" i="38"/>
  <c r="V72" i="38"/>
  <c r="W72" i="38" s="1"/>
  <c r="S76" i="38"/>
  <c r="T76" i="38" s="1"/>
  <c r="V76" i="38"/>
  <c r="W76" i="38" s="1"/>
  <c r="S75" i="38"/>
  <c r="T75" i="38" s="1"/>
  <c r="V75" i="38"/>
  <c r="W75" i="38" s="1"/>
  <c r="S79" i="38"/>
  <c r="T79" i="38"/>
  <c r="V79" i="38"/>
  <c r="W79" i="38" s="1"/>
  <c r="S86" i="38"/>
  <c r="T86" i="38" s="1"/>
  <c r="V86" i="38"/>
  <c r="W86" i="38" s="1"/>
  <c r="S87" i="38"/>
  <c r="T87" i="38" s="1"/>
  <c r="V87" i="38"/>
  <c r="W87" i="38" s="1"/>
  <c r="S88" i="38"/>
  <c r="T88" i="38"/>
  <c r="V88" i="38"/>
  <c r="W88" i="38" s="1"/>
  <c r="S92" i="38"/>
  <c r="T92" i="38" s="1"/>
  <c r="V92" i="38"/>
  <c r="W92" i="38" s="1"/>
  <c r="S103" i="38"/>
  <c r="T103" i="38"/>
  <c r="V103" i="38"/>
  <c r="W103" i="38" s="1"/>
  <c r="S93" i="38"/>
  <c r="T93" i="38" s="1"/>
  <c r="V93" i="38"/>
  <c r="W93" i="38" s="1"/>
  <c r="S94" i="38"/>
  <c r="T94" i="38" s="1"/>
  <c r="V94" i="38"/>
  <c r="W94" i="38" s="1"/>
  <c r="S98" i="38"/>
  <c r="T98" i="38"/>
  <c r="V98" i="38"/>
  <c r="W98" i="38" s="1"/>
  <c r="S97" i="38"/>
  <c r="T97" i="38" s="1"/>
  <c r="V97" i="38"/>
  <c r="W97" i="38" s="1"/>
  <c r="S99" i="38"/>
  <c r="T99" i="38" s="1"/>
  <c r="V99" i="38"/>
  <c r="W99" i="38" s="1"/>
  <c r="S100" i="38"/>
  <c r="T100" i="38"/>
  <c r="V100" i="38"/>
  <c r="W100" i="38" s="1"/>
  <c r="S108" i="38"/>
  <c r="T108" i="38" s="1"/>
  <c r="V108" i="38"/>
  <c r="W108" i="38" s="1"/>
  <c r="S109" i="38"/>
  <c r="T109" i="38"/>
  <c r="V109" i="38"/>
  <c r="W109" i="38" s="1"/>
  <c r="S114" i="38"/>
  <c r="T114" i="38" s="1"/>
  <c r="V114" i="38"/>
  <c r="W114" i="38" s="1"/>
  <c r="S110" i="38"/>
  <c r="T110" i="38" s="1"/>
  <c r="V110" i="38"/>
  <c r="W110" i="38" s="1"/>
  <c r="S115" i="38"/>
  <c r="T115" i="38"/>
  <c r="V115" i="38"/>
  <c r="W115" i="38" s="1"/>
  <c r="S119" i="38"/>
  <c r="T119" i="38" s="1"/>
  <c r="V119" i="38"/>
  <c r="W119" i="38" s="1"/>
  <c r="S122" i="38"/>
  <c r="T122" i="38" s="1"/>
  <c r="V122" i="38"/>
  <c r="W122" i="38" s="1"/>
  <c r="S124" i="38"/>
  <c r="T124" i="38"/>
  <c r="V124" i="38"/>
  <c r="W124" i="38" s="1"/>
  <c r="S116" i="38"/>
  <c r="T116" i="38" s="1"/>
  <c r="V116" i="38"/>
  <c r="W116" i="38" s="1"/>
  <c r="S120" i="38"/>
  <c r="T120" i="38" s="1"/>
  <c r="V120" i="38"/>
  <c r="W120" i="38" s="1"/>
  <c r="S123" i="38"/>
  <c r="T123" i="38" s="1"/>
  <c r="V123" i="38"/>
  <c r="W123" i="38" s="1"/>
  <c r="S125" i="38"/>
  <c r="T125" i="38" s="1"/>
  <c r="V125" i="38"/>
  <c r="W125" i="38" s="1"/>
  <c r="S126" i="38"/>
  <c r="T126" i="38" s="1"/>
  <c r="V126" i="38"/>
  <c r="W126" i="38" s="1"/>
  <c r="S128" i="38"/>
  <c r="T128" i="38"/>
  <c r="V128" i="38"/>
  <c r="W128" i="38" s="1"/>
  <c r="S132" i="38"/>
  <c r="T132" i="38" s="1"/>
  <c r="V132" i="38"/>
  <c r="W132" i="38" s="1"/>
  <c r="S129" i="38"/>
  <c r="T129" i="38" s="1"/>
  <c r="V129" i="38"/>
  <c r="W129" i="38" s="1"/>
  <c r="S134" i="38"/>
  <c r="T134" i="38" s="1"/>
  <c r="V134" i="38"/>
  <c r="W134" i="38" s="1"/>
  <c r="S133" i="38"/>
  <c r="T133" i="38" s="1"/>
  <c r="V133" i="38"/>
  <c r="W133" i="38" s="1"/>
  <c r="S137" i="38"/>
  <c r="T137" i="38" s="1"/>
  <c r="V137" i="38"/>
  <c r="W137" i="38" s="1"/>
  <c r="S138" i="38"/>
  <c r="T138" i="38" s="1"/>
  <c r="V138" i="38"/>
  <c r="W138" i="38" s="1"/>
  <c r="S139" i="38"/>
  <c r="T139" i="38" s="1"/>
  <c r="V139" i="38"/>
  <c r="W139" i="38" s="1"/>
  <c r="S140" i="38"/>
  <c r="T140" i="38"/>
  <c r="V140" i="38"/>
  <c r="W140" i="38" s="1"/>
  <c r="S143" i="38"/>
  <c r="T143" i="38" s="1"/>
  <c r="V143" i="38"/>
  <c r="W143" i="38" s="1"/>
  <c r="S152" i="38"/>
  <c r="T152" i="38" s="1"/>
  <c r="V152" i="38"/>
  <c r="W152" i="38" s="1"/>
  <c r="S135" i="38"/>
  <c r="T135" i="38"/>
  <c r="V135" i="38"/>
  <c r="W135" i="38" s="1"/>
  <c r="S136" i="38"/>
  <c r="T136" i="38"/>
  <c r="V136" i="38"/>
  <c r="W136" i="38" s="1"/>
  <c r="S141" i="38"/>
  <c r="T141" i="38" s="1"/>
  <c r="V141" i="38"/>
  <c r="W141" i="38" s="1"/>
  <c r="S144" i="38"/>
  <c r="T144" i="38"/>
  <c r="V144" i="38"/>
  <c r="W144" i="38" s="1"/>
  <c r="S154" i="38"/>
  <c r="T154" i="38"/>
  <c r="V154" i="38"/>
  <c r="W154" i="38" s="1"/>
  <c r="S155" i="38"/>
  <c r="T155" i="38" s="1"/>
  <c r="V155" i="38"/>
  <c r="W155" i="38" s="1"/>
  <c r="S162" i="38"/>
  <c r="T162" i="38" s="1"/>
  <c r="V162" i="38"/>
  <c r="W162" i="38" s="1"/>
  <c r="S163" i="38"/>
  <c r="T163" i="38"/>
  <c r="V163" i="38"/>
  <c r="W163" i="38" s="1"/>
  <c r="S178" i="38"/>
  <c r="T178" i="38" s="1"/>
  <c r="V178" i="38"/>
  <c r="W178" i="38" s="1"/>
  <c r="S179" i="38"/>
  <c r="T179" i="38"/>
  <c r="V179" i="38"/>
  <c r="W179" i="38" s="1"/>
  <c r="S166" i="38"/>
  <c r="T166" i="38" s="1"/>
  <c r="V166" i="38"/>
  <c r="W166" i="38" s="1"/>
  <c r="S175" i="38"/>
  <c r="T175" i="38" s="1"/>
  <c r="V175" i="38"/>
  <c r="W175" i="38" s="1"/>
  <c r="S180" i="38"/>
  <c r="T180" i="38"/>
  <c r="V180" i="38"/>
  <c r="W180" i="38" s="1"/>
  <c r="S181" i="38"/>
  <c r="T181" i="38" s="1"/>
  <c r="V181" i="38"/>
  <c r="W181" i="38" s="1"/>
  <c r="S185" i="38"/>
  <c r="T185" i="38" s="1"/>
  <c r="V185" i="38"/>
  <c r="W185" i="38" s="1"/>
  <c r="S186" i="38"/>
  <c r="T186" i="38"/>
  <c r="V186" i="38"/>
  <c r="W186" i="38" s="1"/>
  <c r="S188" i="38"/>
  <c r="T188" i="38" s="1"/>
  <c r="V188" i="38"/>
  <c r="W188" i="38" s="1"/>
  <c r="S193" i="38"/>
  <c r="T193" i="38" s="1"/>
  <c r="V193" i="38"/>
  <c r="W193" i="38" s="1"/>
  <c r="S207" i="38"/>
  <c r="T207" i="38" s="1"/>
  <c r="V207" i="38"/>
  <c r="W207" i="38" s="1"/>
  <c r="S213" i="38"/>
  <c r="T213" i="38" s="1"/>
  <c r="V213" i="38"/>
  <c r="W213" i="38" s="1"/>
  <c r="S189" i="38"/>
  <c r="T189" i="38" s="1"/>
  <c r="V189" i="38"/>
  <c r="W189" i="38" s="1"/>
  <c r="S190" i="38"/>
  <c r="T190" i="38"/>
  <c r="V190" i="38"/>
  <c r="W190" i="38" s="1"/>
  <c r="S191" i="38"/>
  <c r="T191" i="38" s="1"/>
  <c r="V191" i="38"/>
  <c r="W191" i="38" s="1"/>
  <c r="S197" i="38"/>
  <c r="T197" i="38" s="1"/>
  <c r="V197" i="38"/>
  <c r="W197" i="38" s="1"/>
  <c r="S204" i="38"/>
  <c r="T204" i="38" s="1"/>
  <c r="V204" i="38"/>
  <c r="W204" i="38" s="1"/>
  <c r="S208" i="38"/>
  <c r="T208" i="38" s="1"/>
  <c r="V208" i="38"/>
  <c r="W208" i="38" s="1"/>
  <c r="S209" i="38"/>
  <c r="T209" i="38" s="1"/>
  <c r="V209" i="38"/>
  <c r="W209" i="38" s="1"/>
  <c r="S210" i="38"/>
  <c r="T210" i="38" s="1"/>
  <c r="V210" i="38"/>
  <c r="W210" i="38" s="1"/>
  <c r="S214" i="38"/>
  <c r="T214" i="38" s="1"/>
  <c r="V214" i="38"/>
  <c r="W214" i="38" s="1"/>
  <c r="S216" i="38"/>
  <c r="T216" i="38"/>
  <c r="V216" i="38"/>
  <c r="W216" i="38" s="1"/>
  <c r="S217" i="38"/>
  <c r="T217" i="38" s="1"/>
  <c r="V217" i="38"/>
  <c r="W217" i="38" s="1"/>
  <c r="S219" i="38"/>
  <c r="T219" i="38" s="1"/>
  <c r="V219" i="38"/>
  <c r="W219" i="38" s="1"/>
  <c r="S220" i="38"/>
  <c r="T220" i="38"/>
  <c r="V220" i="38"/>
  <c r="W220" i="38" s="1"/>
  <c r="S221" i="38"/>
  <c r="T221" i="38"/>
  <c r="V221" i="38"/>
  <c r="W221" i="38" s="1"/>
  <c r="S222" i="38"/>
  <c r="T222" i="38" s="1"/>
  <c r="V222" i="38"/>
  <c r="W222" i="38" s="1"/>
  <c r="S225" i="38"/>
  <c r="T225" i="38"/>
  <c r="V225" i="38"/>
  <c r="W225" i="38" s="1"/>
  <c r="S224" i="38"/>
  <c r="T224" i="38"/>
  <c r="V224" i="38"/>
  <c r="W224" i="38" s="1"/>
  <c r="S229" i="38"/>
  <c r="T229" i="38" s="1"/>
  <c r="V229" i="38"/>
  <c r="W229" i="38" s="1"/>
  <c r="S228" i="38"/>
  <c r="T228" i="38" s="1"/>
  <c r="V228" i="38"/>
  <c r="W228" i="38" s="1"/>
  <c r="S230" i="38"/>
  <c r="T230" i="38"/>
  <c r="V230" i="38"/>
  <c r="W230" i="38" s="1"/>
  <c r="S233" i="38"/>
  <c r="T233" i="38" s="1"/>
  <c r="V233" i="38"/>
  <c r="W233" i="38" s="1"/>
  <c r="S234" i="38"/>
  <c r="T234" i="38"/>
  <c r="V234" i="38"/>
  <c r="W234" i="38" s="1"/>
  <c r="S231" i="38"/>
  <c r="T231" i="38" s="1"/>
  <c r="V231" i="38"/>
  <c r="W231" i="38" s="1"/>
  <c r="S232" i="38"/>
  <c r="T232" i="38" s="1"/>
  <c r="V232" i="38"/>
  <c r="W232" i="38" s="1"/>
  <c r="S237" i="38"/>
  <c r="T237" i="38"/>
  <c r="V237" i="38"/>
  <c r="W237" i="38" s="1"/>
  <c r="S238" i="38"/>
  <c r="T238" i="38" s="1"/>
  <c r="V238" i="38"/>
  <c r="W238" i="38" s="1"/>
  <c r="S239" i="38"/>
  <c r="T239" i="38" s="1"/>
  <c r="V239" i="38"/>
  <c r="W239" i="38" s="1"/>
  <c r="S240" i="38"/>
  <c r="T240" i="38"/>
  <c r="V240" i="38"/>
  <c r="W240" i="38" s="1"/>
  <c r="S241" i="38"/>
  <c r="T241" i="38" s="1"/>
  <c r="V241" i="38"/>
  <c r="W241" i="38" s="1"/>
  <c r="S242" i="38"/>
  <c r="T242" i="38" s="1"/>
  <c r="V242" i="38"/>
  <c r="W242" i="38" s="1"/>
  <c r="S243" i="38"/>
  <c r="T243" i="38" s="1"/>
  <c r="V243" i="38"/>
  <c r="W243" i="38" s="1"/>
  <c r="S246" i="38"/>
  <c r="T246" i="38" s="1"/>
  <c r="V246" i="38"/>
  <c r="W246" i="38" s="1"/>
  <c r="S247" i="38"/>
  <c r="T247" i="38" s="1"/>
  <c r="V247" i="38"/>
  <c r="W247" i="38" s="1"/>
  <c r="S248" i="38"/>
  <c r="T248" i="38"/>
  <c r="V248" i="38"/>
  <c r="W248" i="38" s="1"/>
  <c r="S250" i="38"/>
  <c r="T250" i="38" s="1"/>
  <c r="V250" i="38"/>
  <c r="W250" i="38" s="1"/>
  <c r="S252" i="38"/>
  <c r="T252" i="38" s="1"/>
  <c r="V252" i="38"/>
  <c r="W252" i="38" s="1"/>
  <c r="S245" i="38"/>
  <c r="T245" i="38"/>
  <c r="V245" i="38"/>
  <c r="W245" i="38" s="1"/>
  <c r="S249" i="38"/>
  <c r="T249" i="38"/>
  <c r="V249" i="38"/>
  <c r="W249" i="38" s="1"/>
  <c r="S253" i="38"/>
  <c r="T253" i="38" s="1"/>
  <c r="V253" i="38"/>
  <c r="W253" i="38" s="1"/>
  <c r="S254" i="38"/>
  <c r="T254" i="38"/>
  <c r="V254" i="38"/>
  <c r="W254" i="38" s="1"/>
  <c r="S257" i="38"/>
  <c r="T257" i="38"/>
  <c r="V257" i="38"/>
  <c r="W257" i="38" s="1"/>
  <c r="S258" i="38"/>
  <c r="T258" i="38" s="1"/>
  <c r="V258" i="38"/>
  <c r="W258" i="38" s="1"/>
  <c r="S259" i="38"/>
  <c r="T259" i="38" s="1"/>
  <c r="V259" i="38"/>
  <c r="W259" i="38" s="1"/>
  <c r="S261" i="38"/>
  <c r="T261" i="38"/>
  <c r="V261" i="38"/>
  <c r="W261" i="38" s="1"/>
  <c r="S262" i="38"/>
  <c r="T262" i="38" s="1"/>
  <c r="V262" i="38"/>
  <c r="W262" i="38" s="1"/>
  <c r="S263" i="38"/>
  <c r="T263" i="38" s="1"/>
  <c r="V263" i="38"/>
  <c r="W263" i="38" s="1"/>
  <c r="S268" i="38"/>
  <c r="T268" i="38" s="1"/>
  <c r="V268" i="38"/>
  <c r="W268" i="38" s="1"/>
  <c r="S269" i="38"/>
  <c r="T269" i="38" s="1"/>
  <c r="V269" i="38"/>
  <c r="W269" i="38" s="1"/>
  <c r="S270" i="38"/>
  <c r="T270" i="38" s="1"/>
  <c r="V270" i="38"/>
  <c r="W270" i="38" s="1"/>
  <c r="S265" i="38"/>
  <c r="T265" i="38"/>
  <c r="V265" i="38"/>
  <c r="W265" i="38" s="1"/>
  <c r="S271" i="38"/>
  <c r="T271" i="38" s="1"/>
  <c r="V271" i="38"/>
  <c r="W271" i="38" s="1"/>
  <c r="S272" i="38"/>
  <c r="T272" i="38" s="1"/>
  <c r="V272" i="38"/>
  <c r="W272" i="38" s="1"/>
  <c r="S273" i="38"/>
  <c r="T273" i="38"/>
  <c r="V273" i="38"/>
  <c r="W273" i="38" s="1"/>
  <c r="S288" i="38"/>
  <c r="T288" i="38"/>
  <c r="V288" i="38"/>
  <c r="W288" i="38" s="1"/>
  <c r="S291" i="38"/>
  <c r="T291" i="38" s="1"/>
  <c r="V291" i="38"/>
  <c r="W291" i="38" s="1"/>
  <c r="S236" i="38"/>
  <c r="T236" i="38"/>
  <c r="V236" i="38"/>
  <c r="W236" i="38" s="1"/>
  <c r="S281" i="38"/>
  <c r="T281" i="38"/>
  <c r="V281" i="38"/>
  <c r="W281" i="38" s="1"/>
  <c r="S286" i="38"/>
  <c r="T286" i="38" s="1"/>
  <c r="V286" i="38"/>
  <c r="W286" i="38" s="1"/>
  <c r="S290" i="38"/>
  <c r="T290" i="38" s="1"/>
  <c r="V290" i="38"/>
  <c r="W290" i="38" s="1"/>
  <c r="S289" i="38"/>
  <c r="T289" i="38"/>
  <c r="V289" i="38"/>
  <c r="W289" i="38" s="1"/>
  <c r="S293" i="38"/>
  <c r="T293" i="38" s="1"/>
  <c r="V293" i="38"/>
  <c r="W293" i="38" s="1"/>
  <c r="S295" i="38"/>
  <c r="T295" i="38" s="1"/>
  <c r="V295" i="38"/>
  <c r="W295" i="38" s="1"/>
  <c r="S296" i="38"/>
  <c r="T296" i="38" s="1"/>
  <c r="V296" i="38"/>
  <c r="W296" i="38" s="1"/>
  <c r="S298" i="38"/>
  <c r="T298" i="38" s="1"/>
  <c r="V298" i="38"/>
  <c r="W298" i="38" s="1"/>
  <c r="S299" i="38"/>
  <c r="T299" i="38" s="1"/>
  <c r="V299" i="38"/>
  <c r="W299" i="38" s="1"/>
  <c r="S300" i="38"/>
  <c r="T300" i="38"/>
  <c r="V300" i="38"/>
  <c r="W300" i="38" s="1"/>
  <c r="S301" i="38"/>
  <c r="T301" i="38" s="1"/>
  <c r="V301" i="38"/>
  <c r="W301" i="38" s="1"/>
  <c r="S302" i="38"/>
  <c r="T302" i="38" s="1"/>
  <c r="V302" i="38"/>
  <c r="W302" i="38" s="1"/>
  <c r="S303" i="38"/>
  <c r="T303" i="38"/>
  <c r="V303" i="38"/>
  <c r="W303" i="38" s="1"/>
  <c r="S304" i="38"/>
  <c r="T304" i="38"/>
  <c r="V304" i="38"/>
  <c r="W304" i="38" s="1"/>
  <c r="S305" i="38"/>
  <c r="T305" i="38" s="1"/>
  <c r="V305" i="38"/>
  <c r="W305" i="38" s="1"/>
  <c r="S309" i="38"/>
  <c r="T309" i="38"/>
  <c r="V309" i="38"/>
  <c r="W309" i="38" s="1"/>
  <c r="S307" i="38"/>
  <c r="T307" i="38"/>
  <c r="V307" i="38"/>
  <c r="W307" i="38" s="1"/>
  <c r="S308" i="38"/>
  <c r="T308" i="38" s="1"/>
  <c r="V308" i="38"/>
  <c r="W308" i="38" s="1"/>
  <c r="S310" i="38"/>
  <c r="T310" i="38" s="1"/>
  <c r="V310" i="38"/>
  <c r="W310" i="38" s="1"/>
  <c r="S312" i="38"/>
  <c r="T312" i="38"/>
  <c r="V312" i="38"/>
  <c r="W312" i="38" s="1"/>
  <c r="S313" i="38"/>
  <c r="T313" i="38" s="1"/>
  <c r="V313" i="38"/>
  <c r="W313" i="38" s="1"/>
  <c r="S314" i="38"/>
  <c r="T314" i="38" s="1"/>
  <c r="V314" i="38"/>
  <c r="W314" i="38" s="1"/>
  <c r="S315" i="38"/>
  <c r="T315" i="38" s="1"/>
  <c r="V315" i="38"/>
  <c r="W315" i="38" s="1"/>
  <c r="S322" i="38"/>
  <c r="T322" i="38" s="1"/>
  <c r="V322" i="38"/>
  <c r="W322" i="38" s="1"/>
  <c r="S323" i="38"/>
  <c r="T323" i="38" s="1"/>
  <c r="V323" i="38"/>
  <c r="W323" i="38" s="1"/>
  <c r="S327" i="38"/>
  <c r="T327" i="38"/>
  <c r="V327" i="38"/>
  <c r="W327" i="38" s="1"/>
  <c r="S328" i="38"/>
  <c r="T328" i="38" s="1"/>
  <c r="V328" i="38"/>
  <c r="W328" i="38" s="1"/>
  <c r="S329" i="38"/>
  <c r="T329" i="38" s="1"/>
  <c r="V329" i="38"/>
  <c r="W329" i="38" s="1"/>
  <c r="S333" i="38"/>
  <c r="T333" i="38"/>
  <c r="V333" i="38"/>
  <c r="W333" i="38" s="1"/>
  <c r="S334" i="38"/>
  <c r="T334" i="38"/>
  <c r="V334" i="38"/>
  <c r="W334" i="38" s="1"/>
  <c r="S335" i="38"/>
  <c r="T335" i="38" s="1"/>
  <c r="V335" i="38"/>
  <c r="W335" i="38" s="1"/>
  <c r="S341" i="38"/>
  <c r="T341" i="38"/>
  <c r="V341" i="38"/>
  <c r="W341" i="38" s="1"/>
  <c r="S332" i="38"/>
  <c r="T332" i="38"/>
  <c r="V332" i="38"/>
  <c r="W332" i="38" s="1"/>
  <c r="S337" i="38"/>
  <c r="T337" i="38" s="1"/>
  <c r="V337" i="38"/>
  <c r="W337" i="38" s="1"/>
  <c r="S340" i="38"/>
  <c r="T340" i="38" s="1"/>
  <c r="V340" i="38"/>
  <c r="W340" i="38" s="1"/>
  <c r="S345" i="38"/>
  <c r="T345" i="38"/>
  <c r="V345" i="38"/>
  <c r="W345" i="38" s="1"/>
  <c r="S346" i="38"/>
  <c r="T346" i="38" s="1"/>
  <c r="V346" i="38"/>
  <c r="W346" i="38" s="1"/>
  <c r="S347" i="38"/>
  <c r="T347" i="38" s="1"/>
  <c r="V347" i="38"/>
  <c r="W347" i="38" s="1"/>
  <c r="S351" i="38"/>
  <c r="T351" i="38" s="1"/>
  <c r="V351" i="38"/>
  <c r="W351" i="38" s="1"/>
  <c r="S352" i="38"/>
  <c r="T352" i="38" s="1"/>
  <c r="V352" i="38"/>
  <c r="W352" i="38" s="1"/>
  <c r="S354" i="38"/>
  <c r="T354" i="38" s="1"/>
  <c r="V354" i="38"/>
  <c r="W354" i="38" s="1"/>
  <c r="S355" i="38"/>
  <c r="T355" i="38"/>
  <c r="V355" i="38"/>
  <c r="W355" i="38" s="1"/>
  <c r="S365" i="38"/>
  <c r="T365" i="38" s="1"/>
  <c r="V365" i="38"/>
  <c r="W365" i="38" s="1"/>
  <c r="S369" i="38"/>
  <c r="T369" i="38" s="1"/>
  <c r="V369" i="38"/>
  <c r="W369" i="38" s="1"/>
  <c r="S350" i="38"/>
  <c r="T350" i="38"/>
  <c r="V350" i="38"/>
  <c r="W350" i="38" s="1"/>
  <c r="S356" i="38"/>
  <c r="T356" i="38"/>
  <c r="V356" i="38"/>
  <c r="W356" i="38" s="1"/>
  <c r="S361" i="38"/>
  <c r="T361" i="38" s="1"/>
  <c r="V361" i="38"/>
  <c r="W361" i="38" s="1"/>
  <c r="S360" i="38"/>
  <c r="T360" i="38"/>
  <c r="V360" i="38"/>
  <c r="W360" i="38" s="1"/>
  <c r="S362" i="38"/>
  <c r="T362" i="38"/>
  <c r="V362" i="38"/>
  <c r="W362" i="38" s="1"/>
  <c r="S363" i="38"/>
  <c r="T363" i="38" s="1"/>
  <c r="V363" i="38"/>
  <c r="W363" i="38" s="1"/>
  <c r="S370" i="38"/>
  <c r="T370" i="38" s="1"/>
  <c r="V370" i="38"/>
  <c r="W370" i="38" s="1"/>
  <c r="S374" i="38"/>
  <c r="T374" i="38"/>
  <c r="V374" i="38"/>
  <c r="W374" i="38" s="1"/>
  <c r="S380" i="38"/>
  <c r="T380" i="38" s="1"/>
  <c r="V380" i="38"/>
  <c r="W380" i="38" s="1"/>
  <c r="S373" i="38"/>
  <c r="T373" i="38" s="1"/>
  <c r="V373" i="38"/>
  <c r="W373" i="38" s="1"/>
  <c r="S375" i="38"/>
  <c r="T375" i="38" s="1"/>
  <c r="V375" i="38"/>
  <c r="W375" i="38" s="1"/>
  <c r="S378" i="38"/>
  <c r="T378" i="38" s="1"/>
  <c r="V378" i="38"/>
  <c r="W378" i="38" s="1"/>
  <c r="S386" i="38"/>
  <c r="T386" i="38" s="1"/>
  <c r="V386" i="38"/>
  <c r="W386" i="38" s="1"/>
  <c r="S381" i="38"/>
  <c r="T381" i="38"/>
  <c r="V381" i="38"/>
  <c r="W381" i="38" s="1"/>
  <c r="S383" i="38"/>
  <c r="T383" i="38" s="1"/>
  <c r="V383" i="38"/>
  <c r="W383" i="38" s="1"/>
  <c r="S384" i="38"/>
  <c r="T384" i="38" s="1"/>
  <c r="V384" i="38"/>
  <c r="W384" i="38" s="1"/>
  <c r="S387" i="38"/>
  <c r="T387" i="38"/>
  <c r="V387" i="38"/>
  <c r="W387" i="38" s="1"/>
  <c r="S390" i="38"/>
  <c r="T390" i="38"/>
  <c r="V390" i="38"/>
  <c r="W390" i="38" s="1"/>
  <c r="S391" i="38"/>
  <c r="T391" i="38" s="1"/>
  <c r="V391" i="38"/>
  <c r="W391" i="38" s="1"/>
  <c r="S395" i="38"/>
  <c r="T395" i="38"/>
  <c r="V395" i="38"/>
  <c r="W395" i="38" s="1"/>
  <c r="S398" i="38"/>
  <c r="T398" i="38"/>
  <c r="V398" i="38"/>
  <c r="W398" i="38" s="1"/>
  <c r="S400" i="38"/>
  <c r="T400" i="38" s="1"/>
  <c r="V400" i="38"/>
  <c r="W400" i="38" s="1"/>
  <c r="S401" i="38"/>
  <c r="T401" i="38" s="1"/>
  <c r="V401" i="38"/>
  <c r="W401" i="38" s="1"/>
  <c r="S404" i="38"/>
  <c r="T404" i="38"/>
  <c r="V404" i="38"/>
  <c r="W404" i="38" s="1"/>
  <c r="S406" i="38"/>
  <c r="T406" i="38" s="1"/>
  <c r="V406" i="38"/>
  <c r="W406" i="38" s="1"/>
  <c r="S410" i="38"/>
  <c r="T410" i="38" s="1"/>
  <c r="V410" i="38"/>
  <c r="W410" i="38" s="1"/>
  <c r="S413" i="38"/>
  <c r="T413" i="38" s="1"/>
  <c r="V413" i="38"/>
  <c r="W413" i="38" s="1"/>
  <c r="S415" i="38"/>
  <c r="T415" i="38" s="1"/>
  <c r="V415" i="38"/>
  <c r="W415" i="38" s="1"/>
  <c r="S411" i="38"/>
  <c r="T411" i="38" s="1"/>
  <c r="V411" i="38"/>
  <c r="W411" i="38" s="1"/>
  <c r="S408" i="38"/>
  <c r="T408" i="38"/>
  <c r="V408" i="38"/>
  <c r="W408" i="38" s="1"/>
  <c r="S414" i="38"/>
  <c r="T414" i="38" s="1"/>
  <c r="V414" i="38"/>
  <c r="W414" i="38" s="1"/>
  <c r="S422" i="38"/>
  <c r="T422" i="38" s="1"/>
  <c r="V422" i="38"/>
  <c r="W422" i="38" s="1"/>
  <c r="S416" i="38"/>
  <c r="T416" i="38"/>
  <c r="V416" i="38"/>
  <c r="W416" i="38" s="1"/>
  <c r="S420" i="38"/>
  <c r="T420" i="38"/>
  <c r="V420" i="38"/>
  <c r="W420" i="38" s="1"/>
  <c r="S423" i="38"/>
  <c r="T423" i="38" s="1"/>
  <c r="V423" i="38"/>
  <c r="W423" i="38" s="1"/>
  <c r="S432" i="38"/>
  <c r="T432" i="38"/>
  <c r="V432" i="38"/>
  <c r="W432" i="38" s="1"/>
  <c r="S437" i="38"/>
  <c r="T437" i="38"/>
  <c r="V437" i="38"/>
  <c r="W437" i="38" s="1"/>
  <c r="S441" i="38"/>
  <c r="T441" i="38" s="1"/>
  <c r="V441" i="38"/>
  <c r="W441" i="38" s="1"/>
  <c r="S442" i="38"/>
  <c r="T442" i="38" s="1"/>
  <c r="V442" i="38"/>
  <c r="W442" i="38" s="1"/>
  <c r="S445" i="38"/>
  <c r="T445" i="38"/>
  <c r="V445" i="38"/>
  <c r="W445" i="38" s="1"/>
  <c r="S447" i="38"/>
  <c r="T447" i="38" s="1"/>
  <c r="V447" i="38"/>
  <c r="W447" i="38" s="1"/>
  <c r="S443" i="38"/>
  <c r="T443" i="38" s="1"/>
  <c r="V443" i="38"/>
  <c r="W443" i="38" s="1"/>
  <c r="S446" i="38"/>
  <c r="T446" i="38" s="1"/>
  <c r="V446" i="38"/>
  <c r="W446" i="38" s="1"/>
  <c r="S455" i="38"/>
  <c r="T455" i="38" s="1"/>
  <c r="V455" i="38"/>
  <c r="W455" i="38" s="1"/>
  <c r="S448" i="38"/>
  <c r="T448" i="38" s="1"/>
  <c r="V448" i="38"/>
  <c r="W448" i="38" s="1"/>
  <c r="S449" i="38"/>
  <c r="T449" i="38"/>
  <c r="V449" i="38"/>
  <c r="W449" i="38" s="1"/>
  <c r="S451" i="38"/>
  <c r="T451" i="38" s="1"/>
  <c r="V451" i="38"/>
  <c r="W451" i="38" s="1"/>
  <c r="S453" i="38"/>
  <c r="T453" i="38" s="1"/>
  <c r="V453" i="38"/>
  <c r="W453" i="38" s="1"/>
  <c r="S463" i="38"/>
  <c r="T463" i="38"/>
  <c r="V463" i="38"/>
  <c r="W463" i="38" s="1"/>
  <c r="S460" i="38"/>
  <c r="T460" i="38"/>
  <c r="V460" i="38"/>
  <c r="W460" i="38" s="1"/>
  <c r="S470" i="38"/>
  <c r="T470" i="38" s="1"/>
  <c r="V470" i="38"/>
  <c r="W470" i="38" s="1"/>
  <c r="S465" i="38"/>
  <c r="T465" i="38"/>
  <c r="V465" i="38"/>
  <c r="W465" i="38" s="1"/>
  <c r="S468" i="38"/>
  <c r="T468" i="38"/>
  <c r="V468" i="38"/>
  <c r="W468" i="38" s="1"/>
  <c r="S472" i="38"/>
  <c r="T472" i="38" s="1"/>
  <c r="V472" i="38"/>
  <c r="W472" i="38" s="1"/>
  <c r="S474" i="38"/>
  <c r="T474" i="38" s="1"/>
  <c r="V474" i="38"/>
  <c r="W474" i="38" s="1"/>
  <c r="S475" i="38"/>
  <c r="T475" i="38"/>
  <c r="V475" i="38"/>
  <c r="W475" i="38" s="1"/>
  <c r="S473" i="38"/>
  <c r="T473" i="38" s="1"/>
  <c r="V473" i="38"/>
  <c r="W473" i="38" s="1"/>
  <c r="S477" i="38"/>
  <c r="T477" i="38" s="1"/>
  <c r="V477" i="38"/>
  <c r="W477" i="38" s="1"/>
  <c r="S478" i="38"/>
  <c r="T478" i="38" s="1"/>
  <c r="V478" i="38"/>
  <c r="W478" i="38" s="1"/>
  <c r="S480" i="38"/>
  <c r="T480" i="38" s="1"/>
  <c r="V480" i="38"/>
  <c r="W480" i="38" s="1"/>
  <c r="S479" i="38"/>
  <c r="T479" i="38" s="1"/>
  <c r="V479" i="38"/>
  <c r="W479" i="38" s="1"/>
  <c r="S481" i="38"/>
  <c r="T481" i="38"/>
  <c r="V481" i="38"/>
  <c r="W481" i="38" s="1"/>
  <c r="S482" i="38"/>
  <c r="T482" i="38" s="1"/>
  <c r="V482" i="38"/>
  <c r="W482" i="38" s="1"/>
  <c r="S483" i="38"/>
  <c r="T483" i="38" s="1"/>
  <c r="V483" i="38"/>
  <c r="W483" i="38" s="1"/>
  <c r="S484" i="38"/>
  <c r="T484" i="38"/>
  <c r="V484" i="38"/>
  <c r="W484" i="38" s="1"/>
  <c r="S488" i="38"/>
  <c r="T488" i="38"/>
  <c r="V488" i="38"/>
  <c r="W488" i="38" s="1"/>
  <c r="S490" i="38"/>
  <c r="T490" i="38" s="1"/>
  <c r="V490" i="38"/>
  <c r="W490" i="38" s="1"/>
  <c r="S491" i="38"/>
  <c r="T491" i="38"/>
  <c r="V491" i="38"/>
  <c r="W491" i="38" s="1"/>
  <c r="S492" i="38"/>
  <c r="T492" i="38"/>
  <c r="V492" i="38"/>
  <c r="W492" i="38" s="1"/>
  <c r="S494" i="38"/>
  <c r="T494" i="38"/>
  <c r="V494" i="38"/>
  <c r="W494" i="38" s="1"/>
  <c r="S496" i="38"/>
  <c r="T496" i="38" s="1"/>
  <c r="V496" i="38"/>
  <c r="W496" i="38" s="1"/>
  <c r="S498" i="38"/>
  <c r="T498" i="38"/>
  <c r="V498" i="38"/>
  <c r="W498" i="38" s="1"/>
  <c r="S507" i="38"/>
  <c r="T507" i="38"/>
  <c r="V507" i="38"/>
  <c r="W507" i="38" s="1"/>
  <c r="S511" i="38"/>
  <c r="T511" i="38" s="1"/>
  <c r="V511" i="38"/>
  <c r="W511" i="38" s="1"/>
  <c r="S495" i="38"/>
  <c r="T495" i="38" s="1"/>
  <c r="V495" i="38"/>
  <c r="W495" i="38" s="1"/>
  <c r="S493" i="38"/>
  <c r="T493" i="38" s="1"/>
  <c r="V493" i="38"/>
  <c r="W493" i="38"/>
  <c r="S508" i="38"/>
  <c r="T508" i="38" s="1"/>
  <c r="V508" i="38"/>
  <c r="W508" i="38"/>
  <c r="S512" i="38"/>
  <c r="T512" i="38" s="1"/>
  <c r="V512" i="38"/>
  <c r="W512" i="38"/>
  <c r="G29" i="38"/>
  <c r="H29" i="38" s="1"/>
  <c r="G57" i="38"/>
  <c r="H57" i="38" s="1"/>
  <c r="G78" i="38"/>
  <c r="H78" i="38" s="1"/>
  <c r="G91" i="38"/>
  <c r="H91" i="38" s="1"/>
  <c r="G142" i="38"/>
  <c r="H142" i="38" s="1"/>
  <c r="G165" i="38"/>
  <c r="H165" i="38" s="1"/>
  <c r="G168" i="38"/>
  <c r="H168" i="38" s="1"/>
  <c r="G177" i="38"/>
  <c r="H177" i="38" s="1"/>
  <c r="G195" i="38"/>
  <c r="H195" i="38" s="1"/>
  <c r="G196" i="38"/>
  <c r="H196" i="38" s="1"/>
  <c r="G201" i="38"/>
  <c r="H201" i="38" s="1"/>
  <c r="G199" i="38"/>
  <c r="G244" i="38"/>
  <c r="H244" i="38" s="1"/>
  <c r="G260" i="38"/>
  <c r="H260" i="38" s="1"/>
  <c r="G283" i="38"/>
  <c r="H283" i="38" s="1"/>
  <c r="G320" i="38"/>
  <c r="G339" i="38"/>
  <c r="H339" i="38" s="1"/>
  <c r="G371" i="38"/>
  <c r="H371" i="38" s="1"/>
  <c r="G397" i="38"/>
  <c r="H397" i="38" s="1"/>
  <c r="G429" i="38"/>
  <c r="H429" i="38" s="1"/>
  <c r="G430" i="38"/>
  <c r="H430" i="38" s="1"/>
  <c r="G438" i="38"/>
  <c r="H438" i="38" s="1"/>
  <c r="G440" i="38"/>
  <c r="H440" i="38" s="1"/>
  <c r="G459" i="38"/>
  <c r="H459" i="38" s="1"/>
  <c r="G462" i="38"/>
  <c r="H462" i="38" s="1"/>
  <c r="G471" i="38"/>
  <c r="H471" i="38" s="1"/>
  <c r="G505" i="38"/>
  <c r="H505" i="38" s="1"/>
  <c r="Y8" i="6" l="1"/>
  <c r="V8" i="6"/>
  <c r="W8" i="6"/>
  <c r="DQ8" i="16" l="1"/>
  <c r="DQ9" i="16"/>
  <c r="DQ10" i="16"/>
  <c r="DQ11" i="16"/>
  <c r="DQ12" i="16"/>
  <c r="DQ13" i="16"/>
  <c r="DQ14" i="16"/>
  <c r="DQ15" i="16"/>
  <c r="DQ16" i="16"/>
  <c r="DQ17" i="16"/>
  <c r="DQ18" i="16"/>
  <c r="DQ19" i="16"/>
  <c r="DQ20" i="16"/>
  <c r="DQ21" i="16"/>
  <c r="DQ22" i="16"/>
  <c r="DQ23" i="16"/>
  <c r="DQ24" i="16"/>
  <c r="DQ25" i="16"/>
  <c r="DQ26" i="16"/>
  <c r="DQ27" i="16"/>
  <c r="DQ28" i="16"/>
  <c r="DQ29" i="16"/>
  <c r="DQ30" i="16"/>
  <c r="DQ31" i="16"/>
  <c r="DQ32" i="16"/>
  <c r="DQ33" i="16"/>
  <c r="DQ34" i="16"/>
  <c r="DQ35" i="16"/>
  <c r="DQ36" i="16"/>
  <c r="DQ37" i="16"/>
  <c r="DQ38" i="16"/>
  <c r="DQ39" i="16"/>
  <c r="DQ40" i="16"/>
  <c r="DQ41" i="16"/>
  <c r="DQ42" i="16"/>
  <c r="DQ43" i="16"/>
  <c r="DQ44" i="16"/>
  <c r="DQ45" i="16"/>
  <c r="DQ46" i="16"/>
  <c r="DQ47" i="16"/>
  <c r="DQ48" i="16"/>
  <c r="DQ49" i="16"/>
  <c r="DQ50" i="16"/>
  <c r="DQ7" i="16"/>
  <c r="V11" i="16"/>
  <c r="V19" i="16"/>
  <c r="V22" i="16"/>
  <c r="V21" i="16"/>
  <c r="V25" i="16"/>
  <c r="V28" i="16"/>
  <c r="AP12" i="16"/>
  <c r="AP20" i="16"/>
  <c r="AP25" i="16"/>
  <c r="CX9" i="16"/>
  <c r="CX24" i="16"/>
  <c r="CX37" i="16"/>
  <c r="CX45" i="16"/>
  <c r="CX7" i="16"/>
  <c r="CD31" i="16"/>
  <c r="CD40" i="16"/>
  <c r="CD43" i="16"/>
  <c r="CD50" i="16"/>
  <c r="BJ21" i="16"/>
  <c r="BJ19" i="16"/>
  <c r="BJ27" i="16"/>
  <c r="DJ48" i="16" l="1"/>
  <c r="DV48" i="16"/>
  <c r="DT48" i="16"/>
  <c r="DJ49" i="16"/>
  <c r="DT49" i="16"/>
  <c r="DJ50" i="16"/>
  <c r="DV50" i="16"/>
  <c r="DT50" i="16"/>
  <c r="DU48" i="16" l="1"/>
  <c r="DU50" i="16"/>
  <c r="DV49" i="16"/>
  <c r="DU49" i="16"/>
  <c r="DU9" i="16" l="1"/>
  <c r="DU7" i="16"/>
  <c r="Z28" i="16"/>
  <c r="Z25" i="16"/>
  <c r="Z21" i="16"/>
  <c r="AT25" i="16"/>
  <c r="AT20" i="16"/>
  <c r="AT12" i="16"/>
  <c r="CH31" i="16"/>
  <c r="CH40" i="16"/>
  <c r="CH43" i="16"/>
  <c r="CH50" i="16"/>
  <c r="DV8" i="16" l="1"/>
  <c r="DU8" i="16"/>
  <c r="DV12" i="16"/>
  <c r="DU12" i="16"/>
  <c r="DV16" i="16"/>
  <c r="DU16" i="16"/>
  <c r="DV20" i="16"/>
  <c r="DU20" i="16"/>
  <c r="DV24" i="16"/>
  <c r="DU24" i="16"/>
  <c r="DV28" i="16"/>
  <c r="DU28" i="16"/>
  <c r="DV32" i="16"/>
  <c r="DU32" i="16"/>
  <c r="DV36" i="16"/>
  <c r="DU36" i="16"/>
  <c r="DV40" i="16"/>
  <c r="DU40" i="16"/>
  <c r="DV44" i="16"/>
  <c r="DU44" i="16"/>
  <c r="DV9" i="16"/>
  <c r="DV13" i="16"/>
  <c r="DU13" i="16"/>
  <c r="DV17" i="16"/>
  <c r="DU17" i="16"/>
  <c r="DV21" i="16"/>
  <c r="DU21" i="16"/>
  <c r="DV25" i="16"/>
  <c r="DU25" i="16"/>
  <c r="DV29" i="16"/>
  <c r="DU29" i="16"/>
  <c r="DV33" i="16"/>
  <c r="DU33" i="16"/>
  <c r="DV37" i="16"/>
  <c r="DU37" i="16"/>
  <c r="DV41" i="16"/>
  <c r="DU41" i="16"/>
  <c r="DV45" i="16"/>
  <c r="DU45" i="16"/>
  <c r="DU10" i="16"/>
  <c r="DV10" i="16"/>
  <c r="DV14" i="16"/>
  <c r="DU14" i="16"/>
  <c r="DV18" i="16"/>
  <c r="DU18" i="16"/>
  <c r="DV22" i="16"/>
  <c r="DU22" i="16"/>
  <c r="DV26" i="16"/>
  <c r="DU26" i="16"/>
  <c r="DV30" i="16"/>
  <c r="DU30" i="16"/>
  <c r="DV34" i="16"/>
  <c r="DU34" i="16"/>
  <c r="DV38" i="16"/>
  <c r="DU38" i="16"/>
  <c r="DV42" i="16"/>
  <c r="DU42" i="16"/>
  <c r="DV46" i="16"/>
  <c r="DU46" i="16"/>
  <c r="DV7" i="16"/>
  <c r="DV11" i="16"/>
  <c r="DU11" i="16"/>
  <c r="DV15" i="16"/>
  <c r="DU15" i="16"/>
  <c r="DV19" i="16"/>
  <c r="DU19" i="16"/>
  <c r="DV23" i="16"/>
  <c r="DU23" i="16"/>
  <c r="DV27" i="16"/>
  <c r="DU27" i="16"/>
  <c r="DV31" i="16"/>
  <c r="DU31" i="16"/>
  <c r="DV35" i="16"/>
  <c r="DU35" i="16"/>
  <c r="DV39" i="16"/>
  <c r="DU39" i="16"/>
  <c r="DV43" i="16"/>
  <c r="DU43" i="16"/>
  <c r="DV47" i="16"/>
  <c r="DU47" i="16"/>
  <c r="AU25" i="16"/>
  <c r="BN19" i="16"/>
  <c r="BN27" i="16"/>
  <c r="BN21" i="16"/>
  <c r="W10" i="38" l="1"/>
  <c r="W28" i="38"/>
  <c r="W43" i="38"/>
  <c r="W56" i="38"/>
  <c r="W70" i="38"/>
  <c r="W81" i="38"/>
  <c r="W85" i="38"/>
  <c r="W96" i="38"/>
  <c r="W105" i="38"/>
  <c r="W112" i="38"/>
  <c r="W121" i="38"/>
  <c r="W145" i="38"/>
  <c r="W151" i="38"/>
  <c r="W156" i="38"/>
  <c r="W160" i="38"/>
  <c r="W169" i="38"/>
  <c r="W174" i="38"/>
  <c r="W184" i="38"/>
  <c r="W194" i="38"/>
  <c r="W205" i="38"/>
  <c r="W212" i="38"/>
  <c r="W226" i="38"/>
  <c r="W255" i="38"/>
  <c r="W267" i="38"/>
  <c r="W277" i="38"/>
  <c r="W282" i="38"/>
  <c r="W292" i="38"/>
  <c r="W311" i="38"/>
  <c r="W319" i="38"/>
  <c r="W326" i="38"/>
  <c r="W338" i="38"/>
  <c r="W348" i="38"/>
  <c r="W358" i="38"/>
  <c r="W367" i="38"/>
  <c r="W377" i="38"/>
  <c r="W388" i="38"/>
  <c r="W394" i="38"/>
  <c r="W403" i="38"/>
  <c r="W407" i="38"/>
  <c r="W421" i="38"/>
  <c r="W427" i="38"/>
  <c r="W434" i="38"/>
  <c r="W444" i="38"/>
  <c r="W456" i="38"/>
  <c r="W464" i="38"/>
  <c r="V3" i="38"/>
  <c r="W3" i="38" s="1"/>
  <c r="V5" i="38"/>
  <c r="W5" i="38" s="1"/>
  <c r="V6" i="38"/>
  <c r="W6" i="38" s="1"/>
  <c r="V10" i="38"/>
  <c r="V11" i="38"/>
  <c r="W11" i="38" s="1"/>
  <c r="V13" i="38"/>
  <c r="W13" i="38" s="1"/>
  <c r="V15" i="38"/>
  <c r="W15" i="38" s="1"/>
  <c r="V28" i="38"/>
  <c r="V31" i="38"/>
  <c r="W31" i="38" s="1"/>
  <c r="V39" i="38"/>
  <c r="W39" i="38" s="1"/>
  <c r="V42" i="38"/>
  <c r="W42" i="38" s="1"/>
  <c r="V43" i="38"/>
  <c r="V44" i="38"/>
  <c r="W44" i="38" s="1"/>
  <c r="V47" i="38"/>
  <c r="W47" i="38" s="1"/>
  <c r="V50" i="38"/>
  <c r="W50" i="38" s="1"/>
  <c r="V56" i="38"/>
  <c r="V64" i="38"/>
  <c r="W64" i="38" s="1"/>
  <c r="V69" i="38"/>
  <c r="W69" i="38" s="1"/>
  <c r="V73" i="38"/>
  <c r="W73" i="38" s="1"/>
  <c r="V70" i="38"/>
  <c r="V74" i="38"/>
  <c r="W74" i="38" s="1"/>
  <c r="V77" i="38"/>
  <c r="W77" i="38" s="1"/>
  <c r="V80" i="38"/>
  <c r="W80" i="38" s="1"/>
  <c r="V81" i="38"/>
  <c r="V82" i="38"/>
  <c r="W82" i="38" s="1"/>
  <c r="V83" i="38"/>
  <c r="W83" i="38" s="1"/>
  <c r="V84" i="38"/>
  <c r="W84" i="38" s="1"/>
  <c r="V85" i="38"/>
  <c r="V89" i="38"/>
  <c r="W89" i="38" s="1"/>
  <c r="V90" i="38"/>
  <c r="W90" i="38" s="1"/>
  <c r="V95" i="38"/>
  <c r="W95" i="38" s="1"/>
  <c r="V96" i="38"/>
  <c r="V101" i="38"/>
  <c r="W101" i="38" s="1"/>
  <c r="V102" i="38"/>
  <c r="W102" i="38" s="1"/>
  <c r="V104" i="38"/>
  <c r="W104" i="38" s="1"/>
  <c r="V105" i="38"/>
  <c r="V106" i="38"/>
  <c r="W106" i="38" s="1"/>
  <c r="V107" i="38"/>
  <c r="W107" i="38" s="1"/>
  <c r="V111" i="38"/>
  <c r="W111" i="38" s="1"/>
  <c r="V112" i="38"/>
  <c r="V113" i="38"/>
  <c r="W113" i="38" s="1"/>
  <c r="V117" i="38"/>
  <c r="W117" i="38" s="1"/>
  <c r="V118" i="38"/>
  <c r="W118" i="38" s="1"/>
  <c r="V121" i="38"/>
  <c r="V127" i="38"/>
  <c r="W127" i="38" s="1"/>
  <c r="V130" i="38"/>
  <c r="W130" i="38" s="1"/>
  <c r="V131" i="38"/>
  <c r="W131" i="38" s="1"/>
  <c r="V145" i="38"/>
  <c r="V146" i="38"/>
  <c r="W146" i="38" s="1"/>
  <c r="V147" i="38"/>
  <c r="W147" i="38" s="1"/>
  <c r="V148" i="38"/>
  <c r="W148" i="38" s="1"/>
  <c r="V151" i="38"/>
  <c r="V149" i="38"/>
  <c r="W149" i="38" s="1"/>
  <c r="V150" i="38"/>
  <c r="W150" i="38" s="1"/>
  <c r="V153" i="38"/>
  <c r="W153" i="38" s="1"/>
  <c r="V156" i="38"/>
  <c r="V157" i="38"/>
  <c r="W157" i="38" s="1"/>
  <c r="V158" i="38"/>
  <c r="W158" i="38" s="1"/>
  <c r="V159" i="38"/>
  <c r="W159" i="38" s="1"/>
  <c r="V160" i="38"/>
  <c r="V161" i="38"/>
  <c r="W161" i="38" s="1"/>
  <c r="V164" i="38"/>
  <c r="W164" i="38" s="1"/>
  <c r="V167" i="38"/>
  <c r="W167" i="38" s="1"/>
  <c r="V169" i="38"/>
  <c r="V170" i="38"/>
  <c r="W170" i="38" s="1"/>
  <c r="V171" i="38"/>
  <c r="W171" i="38" s="1"/>
  <c r="V173" i="38"/>
  <c r="W173" i="38" s="1"/>
  <c r="V174" i="38"/>
  <c r="V172" i="38"/>
  <c r="W172" i="38" s="1"/>
  <c r="V176" i="38"/>
  <c r="W176" i="38" s="1"/>
  <c r="V182" i="38"/>
  <c r="W182" i="38" s="1"/>
  <c r="V184" i="38"/>
  <c r="V183" i="38"/>
  <c r="W183" i="38" s="1"/>
  <c r="V187" i="38"/>
  <c r="W187" i="38" s="1"/>
  <c r="V192" i="38"/>
  <c r="W192" i="38" s="1"/>
  <c r="V194" i="38"/>
  <c r="V200" i="38"/>
  <c r="W200" i="38" s="1"/>
  <c r="V203" i="38"/>
  <c r="W203" i="38" s="1"/>
  <c r="V202" i="38"/>
  <c r="W202" i="38" s="1"/>
  <c r="V205" i="38"/>
  <c r="V198" i="38"/>
  <c r="W198" i="38" s="1"/>
  <c r="V206" i="38"/>
  <c r="W206" i="38" s="1"/>
  <c r="V211" i="38"/>
  <c r="W211" i="38" s="1"/>
  <c r="V212" i="38"/>
  <c r="V215" i="38"/>
  <c r="W215" i="38" s="1"/>
  <c r="V218" i="38"/>
  <c r="W218" i="38" s="1"/>
  <c r="V223" i="38"/>
  <c r="W223" i="38" s="1"/>
  <c r="V226" i="38"/>
  <c r="V227" i="38"/>
  <c r="W227" i="38" s="1"/>
  <c r="V235" i="38"/>
  <c r="W235" i="38" s="1"/>
  <c r="V251" i="38"/>
  <c r="W251" i="38" s="1"/>
  <c r="V255" i="38"/>
  <c r="V256" i="38"/>
  <c r="W256" i="38" s="1"/>
  <c r="V264" i="38"/>
  <c r="W264" i="38" s="1"/>
  <c r="V266" i="38"/>
  <c r="W266" i="38" s="1"/>
  <c r="V267" i="38"/>
  <c r="V274" i="38"/>
  <c r="W274" i="38" s="1"/>
  <c r="V275" i="38"/>
  <c r="W275" i="38" s="1"/>
  <c r="V276" i="38"/>
  <c r="W276" i="38" s="1"/>
  <c r="V277" i="38"/>
  <c r="V278" i="38"/>
  <c r="W278" i="38" s="1"/>
  <c r="V279" i="38"/>
  <c r="W279" i="38" s="1"/>
  <c r="V280" i="38"/>
  <c r="W280" i="38" s="1"/>
  <c r="V282" i="38"/>
  <c r="V284" i="38"/>
  <c r="W284" i="38" s="1"/>
  <c r="V285" i="38"/>
  <c r="W285" i="38" s="1"/>
  <c r="V287" i="38"/>
  <c r="W287" i="38" s="1"/>
  <c r="V292" i="38"/>
  <c r="V294" i="38"/>
  <c r="W294" i="38" s="1"/>
  <c r="V297" i="38"/>
  <c r="W297" i="38" s="1"/>
  <c r="V306" i="38"/>
  <c r="W306" i="38" s="1"/>
  <c r="V311" i="38"/>
  <c r="V316" i="38"/>
  <c r="W316" i="38" s="1"/>
  <c r="V317" i="38"/>
  <c r="W317" i="38" s="1"/>
  <c r="V318" i="38"/>
  <c r="W318" i="38" s="1"/>
  <c r="V319" i="38"/>
  <c r="V321" i="38"/>
  <c r="W321" i="38" s="1"/>
  <c r="V324" i="38"/>
  <c r="W324" i="38" s="1"/>
  <c r="V325" i="38"/>
  <c r="W325" i="38" s="1"/>
  <c r="V326" i="38"/>
  <c r="V330" i="38"/>
  <c r="W330" i="38" s="1"/>
  <c r="V331" i="38"/>
  <c r="W331" i="38" s="1"/>
  <c r="V336" i="38"/>
  <c r="W336" i="38" s="1"/>
  <c r="V338" i="38"/>
  <c r="V342" i="38"/>
  <c r="W342" i="38" s="1"/>
  <c r="V343" i="38"/>
  <c r="W343" i="38" s="1"/>
  <c r="V344" i="38"/>
  <c r="W344" i="38" s="1"/>
  <c r="V348" i="38"/>
  <c r="V349" i="38"/>
  <c r="W349" i="38" s="1"/>
  <c r="V353" i="38"/>
  <c r="W353" i="38" s="1"/>
  <c r="V357" i="38"/>
  <c r="W357" i="38" s="1"/>
  <c r="V358" i="38"/>
  <c r="V359" i="38"/>
  <c r="W359" i="38" s="1"/>
  <c r="V364" i="38"/>
  <c r="W364" i="38" s="1"/>
  <c r="V366" i="38"/>
  <c r="W366" i="38" s="1"/>
  <c r="V367" i="38"/>
  <c r="V368" i="38"/>
  <c r="W368" i="38" s="1"/>
  <c r="V372" i="38"/>
  <c r="W372" i="38" s="1"/>
  <c r="V376" i="38"/>
  <c r="W376" i="38" s="1"/>
  <c r="V377" i="38"/>
  <c r="V379" i="38"/>
  <c r="W379" i="38" s="1"/>
  <c r="V382" i="38"/>
  <c r="W382" i="38" s="1"/>
  <c r="V385" i="38"/>
  <c r="W385" i="38" s="1"/>
  <c r="V388" i="38"/>
  <c r="V389" i="38"/>
  <c r="W389" i="38" s="1"/>
  <c r="V392" i="38"/>
  <c r="W392" i="38" s="1"/>
  <c r="V393" i="38"/>
  <c r="W393" i="38" s="1"/>
  <c r="V394" i="38"/>
  <c r="V396" i="38"/>
  <c r="W396" i="38" s="1"/>
  <c r="V399" i="38"/>
  <c r="W399" i="38" s="1"/>
  <c r="V402" i="38"/>
  <c r="W402" i="38" s="1"/>
  <c r="V403" i="38"/>
  <c r="V405" i="38"/>
  <c r="W405" i="38" s="1"/>
  <c r="V409" i="38"/>
  <c r="W409" i="38" s="1"/>
  <c r="V412" i="38"/>
  <c r="W412" i="38" s="1"/>
  <c r="V407" i="38"/>
  <c r="V419" i="38"/>
  <c r="W419" i="38" s="1"/>
  <c r="V417" i="38"/>
  <c r="W417" i="38" s="1"/>
  <c r="V418" i="38"/>
  <c r="W418" i="38" s="1"/>
  <c r="V421" i="38"/>
  <c r="V424" i="38"/>
  <c r="W424" i="38" s="1"/>
  <c r="V425" i="38"/>
  <c r="W425" i="38" s="1"/>
  <c r="V426" i="38"/>
  <c r="W426" i="38" s="1"/>
  <c r="V427" i="38"/>
  <c r="V428" i="38"/>
  <c r="W428" i="38" s="1"/>
  <c r="V431" i="38"/>
  <c r="W431" i="38" s="1"/>
  <c r="V433" i="38"/>
  <c r="W433" i="38" s="1"/>
  <c r="V434" i="38"/>
  <c r="V435" i="38"/>
  <c r="W435" i="38" s="1"/>
  <c r="V436" i="38"/>
  <c r="W436" i="38" s="1"/>
  <c r="V439" i="38"/>
  <c r="W439" i="38" s="1"/>
  <c r="V444" i="38"/>
  <c r="V450" i="38"/>
  <c r="W450" i="38" s="1"/>
  <c r="V452" i="38"/>
  <c r="W452" i="38" s="1"/>
  <c r="V454" i="38"/>
  <c r="W454" i="38" s="1"/>
  <c r="V456" i="38"/>
  <c r="V457" i="38"/>
  <c r="W457" i="38" s="1"/>
  <c r="V458" i="38"/>
  <c r="W458" i="38" s="1"/>
  <c r="V461" i="38"/>
  <c r="W461" i="38" s="1"/>
  <c r="V464" i="38"/>
  <c r="V466" i="38"/>
  <c r="W466" i="38" s="1"/>
  <c r="V467" i="38"/>
  <c r="W467" i="38" s="1"/>
  <c r="V469" i="38"/>
  <c r="W469" i="38" s="1"/>
  <c r="V476" i="38"/>
  <c r="W476" i="38" s="1"/>
  <c r="V2" i="38"/>
  <c r="W2" i="38" s="1"/>
  <c r="T3" i="38"/>
  <c r="T5" i="38"/>
  <c r="T11" i="38"/>
  <c r="T39" i="38"/>
  <c r="T44" i="38"/>
  <c r="T64" i="38"/>
  <c r="T74" i="38"/>
  <c r="T77" i="38"/>
  <c r="T89" i="38"/>
  <c r="T101" i="38"/>
  <c r="T106" i="38"/>
  <c r="T127" i="38"/>
  <c r="T146" i="38"/>
  <c r="T149" i="38"/>
  <c r="T158" i="38"/>
  <c r="T161" i="38"/>
  <c r="T170" i="38"/>
  <c r="T171" i="38"/>
  <c r="T172" i="38"/>
  <c r="T200" i="38"/>
  <c r="V18" i="16" s="1"/>
  <c r="Z19" i="16" s="1"/>
  <c r="T198" i="38"/>
  <c r="T215" i="38"/>
  <c r="T218" i="38"/>
  <c r="T256" i="38"/>
  <c r="V16" i="16" s="1"/>
  <c r="T274" i="38"/>
  <c r="T278" i="38"/>
  <c r="T294" i="38"/>
  <c r="T316" i="38"/>
  <c r="T321" i="38"/>
  <c r="T331" i="38"/>
  <c r="T342" i="38"/>
  <c r="V12" i="16" s="1"/>
  <c r="T349" i="38"/>
  <c r="V26" i="16" s="1"/>
  <c r="T353" i="38"/>
  <c r="T359" i="38"/>
  <c r="T379" i="38"/>
  <c r="T389" i="38"/>
  <c r="T396" i="38"/>
  <c r="T399" i="38"/>
  <c r="T419" i="38"/>
  <c r="T424" i="38"/>
  <c r="T428" i="38"/>
  <c r="T434" i="38"/>
  <c r="T435" i="38"/>
  <c r="V20" i="16" s="1"/>
  <c r="Z18" i="16" s="1"/>
  <c r="T450" i="38"/>
  <c r="T457" i="38"/>
  <c r="T466" i="38"/>
  <c r="T476" i="38"/>
  <c r="T2" i="38"/>
  <c r="S3" i="38"/>
  <c r="S5" i="38"/>
  <c r="S6" i="38"/>
  <c r="T6" i="38" s="1"/>
  <c r="S10" i="38"/>
  <c r="T10" i="38" s="1"/>
  <c r="S11" i="38"/>
  <c r="S13" i="38"/>
  <c r="T13" i="38" s="1"/>
  <c r="S15" i="38"/>
  <c r="T15" i="38" s="1"/>
  <c r="S28" i="38"/>
  <c r="T28" i="38" s="1"/>
  <c r="S31" i="38"/>
  <c r="T31" i="38" s="1"/>
  <c r="S39" i="38"/>
  <c r="S42" i="38"/>
  <c r="T42" i="38" s="1"/>
  <c r="S43" i="38"/>
  <c r="T43" i="38" s="1"/>
  <c r="S44" i="38"/>
  <c r="S47" i="38"/>
  <c r="T47" i="38" s="1"/>
  <c r="S50" i="38"/>
  <c r="T50" i="38" s="1"/>
  <c r="S56" i="38"/>
  <c r="T56" i="38" s="1"/>
  <c r="S64" i="38"/>
  <c r="S69" i="38"/>
  <c r="T69" i="38" s="1"/>
  <c r="S73" i="38"/>
  <c r="T73" i="38" s="1"/>
  <c r="S70" i="38"/>
  <c r="T70" i="38" s="1"/>
  <c r="S74" i="38"/>
  <c r="S77" i="38"/>
  <c r="S80" i="38"/>
  <c r="T80" i="38" s="1"/>
  <c r="S81" i="38"/>
  <c r="T81" i="38" s="1"/>
  <c r="S82" i="38"/>
  <c r="T82" i="38" s="1"/>
  <c r="S83" i="38"/>
  <c r="T83" i="38" s="1"/>
  <c r="V23" i="16" s="1"/>
  <c r="S84" i="38"/>
  <c r="T84" i="38" s="1"/>
  <c r="V24" i="16" s="1"/>
  <c r="Z20" i="16" s="1"/>
  <c r="S85" i="38"/>
  <c r="T85" i="38" s="1"/>
  <c r="S89" i="38"/>
  <c r="S90" i="38"/>
  <c r="T90" i="38" s="1"/>
  <c r="S95" i="38"/>
  <c r="T95" i="38" s="1"/>
  <c r="S96" i="38"/>
  <c r="T96" i="38" s="1"/>
  <c r="S101" i="38"/>
  <c r="S102" i="38"/>
  <c r="T102" i="38" s="1"/>
  <c r="S104" i="38"/>
  <c r="T104" i="38" s="1"/>
  <c r="S105" i="38"/>
  <c r="T105" i="38" s="1"/>
  <c r="S106" i="38"/>
  <c r="S107" i="38"/>
  <c r="T107" i="38" s="1"/>
  <c r="S111" i="38"/>
  <c r="T111" i="38" s="1"/>
  <c r="S112" i="38"/>
  <c r="T112" i="38" s="1"/>
  <c r="S113" i="38"/>
  <c r="T113" i="38" s="1"/>
  <c r="S117" i="38"/>
  <c r="T117" i="38" s="1"/>
  <c r="S118" i="38"/>
  <c r="T118" i="38" s="1"/>
  <c r="S121" i="38"/>
  <c r="T121" i="38" s="1"/>
  <c r="S127" i="38"/>
  <c r="S130" i="38"/>
  <c r="T130" i="38" s="1"/>
  <c r="S131" i="38"/>
  <c r="T131" i="38" s="1"/>
  <c r="S145" i="38"/>
  <c r="T145" i="38" s="1"/>
  <c r="S146" i="38"/>
  <c r="S147" i="38"/>
  <c r="T147" i="38" s="1"/>
  <c r="S148" i="38"/>
  <c r="T148" i="38" s="1"/>
  <c r="S151" i="38"/>
  <c r="T151" i="38" s="1"/>
  <c r="V9" i="16" s="1"/>
  <c r="Z9" i="16" s="1"/>
  <c r="S149" i="38"/>
  <c r="S150" i="38"/>
  <c r="T150" i="38" s="1"/>
  <c r="S153" i="38"/>
  <c r="T153" i="38" s="1"/>
  <c r="S156" i="38"/>
  <c r="T156" i="38" s="1"/>
  <c r="S157" i="38"/>
  <c r="T157" i="38" s="1"/>
  <c r="S158" i="38"/>
  <c r="S159" i="38"/>
  <c r="T159" i="38" s="1"/>
  <c r="S160" i="38"/>
  <c r="T160" i="38" s="1"/>
  <c r="S161" i="38"/>
  <c r="S164" i="38"/>
  <c r="T164" i="38" s="1"/>
  <c r="S167" i="38"/>
  <c r="T167" i="38" s="1"/>
  <c r="S169" i="38"/>
  <c r="T169" i="38" s="1"/>
  <c r="S170" i="38"/>
  <c r="S171" i="38"/>
  <c r="S173" i="38"/>
  <c r="T173" i="38" s="1"/>
  <c r="S174" i="38"/>
  <c r="T174" i="38" s="1"/>
  <c r="S172" i="38"/>
  <c r="S176" i="38"/>
  <c r="T176" i="38" s="1"/>
  <c r="S182" i="38"/>
  <c r="T182" i="38" s="1"/>
  <c r="V8" i="16" s="1"/>
  <c r="Z11" i="16" s="1"/>
  <c r="S184" i="38"/>
  <c r="T184" i="38" s="1"/>
  <c r="S183" i="38"/>
  <c r="T183" i="38" s="1"/>
  <c r="S187" i="38"/>
  <c r="T187" i="38" s="1"/>
  <c r="V15" i="16" s="1"/>
  <c r="Z22" i="16" s="1"/>
  <c r="S192" i="38"/>
  <c r="T192" i="38" s="1"/>
  <c r="S194" i="38"/>
  <c r="T194" i="38" s="1"/>
  <c r="S200" i="38"/>
  <c r="S203" i="38"/>
  <c r="T203" i="38" s="1"/>
  <c r="V17" i="16" s="1"/>
  <c r="Z24" i="16" s="1"/>
  <c r="S202" i="38"/>
  <c r="T202" i="38" s="1"/>
  <c r="S205" i="38"/>
  <c r="T205" i="38" s="1"/>
  <c r="S198" i="38"/>
  <c r="S206" i="38"/>
  <c r="T206" i="38" s="1"/>
  <c r="S211" i="38"/>
  <c r="T211" i="38" s="1"/>
  <c r="S212" i="38"/>
  <c r="T212" i="38" s="1"/>
  <c r="S215" i="38"/>
  <c r="S218" i="38"/>
  <c r="S223" i="38"/>
  <c r="T223" i="38" s="1"/>
  <c r="S226" i="38"/>
  <c r="T226" i="38" s="1"/>
  <c r="V13" i="16" s="1"/>
  <c r="S227" i="38"/>
  <c r="T227" i="38" s="1"/>
  <c r="S235" i="38"/>
  <c r="T235" i="38" s="1"/>
  <c r="S251" i="38"/>
  <c r="T251" i="38" s="1"/>
  <c r="S255" i="38"/>
  <c r="T255" i="38" s="1"/>
  <c r="S256" i="38"/>
  <c r="S264" i="38"/>
  <c r="T264" i="38" s="1"/>
  <c r="S266" i="38"/>
  <c r="T266" i="38" s="1"/>
  <c r="S267" i="38"/>
  <c r="T267" i="38" s="1"/>
  <c r="S274" i="38"/>
  <c r="S275" i="38"/>
  <c r="T275" i="38" s="1"/>
  <c r="S276" i="38"/>
  <c r="T276" i="38" s="1"/>
  <c r="S277" i="38"/>
  <c r="T277" i="38" s="1"/>
  <c r="S278" i="38"/>
  <c r="S279" i="38"/>
  <c r="T279" i="38" s="1"/>
  <c r="S280" i="38"/>
  <c r="T280" i="38" s="1"/>
  <c r="S282" i="38"/>
  <c r="T282" i="38" s="1"/>
  <c r="S284" i="38"/>
  <c r="T284" i="38" s="1"/>
  <c r="S285" i="38"/>
  <c r="T285" i="38" s="1"/>
  <c r="S287" i="38"/>
  <c r="T287" i="38" s="1"/>
  <c r="S292" i="38"/>
  <c r="T292" i="38" s="1"/>
  <c r="S294" i="38"/>
  <c r="S297" i="38"/>
  <c r="T297" i="38" s="1"/>
  <c r="S306" i="38"/>
  <c r="T306" i="38" s="1"/>
  <c r="V27" i="16" s="1"/>
  <c r="S311" i="38"/>
  <c r="T311" i="38" s="1"/>
  <c r="S316" i="38"/>
  <c r="S317" i="38"/>
  <c r="T317" i="38" s="1"/>
  <c r="S318" i="38"/>
  <c r="T318" i="38" s="1"/>
  <c r="S319" i="38"/>
  <c r="T319" i="38" s="1"/>
  <c r="S321" i="38"/>
  <c r="S324" i="38"/>
  <c r="T324" i="38" s="1"/>
  <c r="S325" i="38"/>
  <c r="T325" i="38" s="1"/>
  <c r="S326" i="38"/>
  <c r="T326" i="38" s="1"/>
  <c r="S330" i="38"/>
  <c r="T330" i="38" s="1"/>
  <c r="S331" i="38"/>
  <c r="S336" i="38"/>
  <c r="T336" i="38" s="1"/>
  <c r="S338" i="38"/>
  <c r="T338" i="38" s="1"/>
  <c r="S342" i="38"/>
  <c r="S343" i="38"/>
  <c r="T343" i="38" s="1"/>
  <c r="V14" i="16" s="1"/>
  <c r="S344" i="38"/>
  <c r="T344" i="38" s="1"/>
  <c r="S348" i="38"/>
  <c r="T348" i="38" s="1"/>
  <c r="S349" i="38"/>
  <c r="S353" i="38"/>
  <c r="S357" i="38"/>
  <c r="T357" i="38" s="1"/>
  <c r="S358" i="38"/>
  <c r="T358" i="38" s="1"/>
  <c r="S359" i="38"/>
  <c r="S364" i="38"/>
  <c r="T364" i="38" s="1"/>
  <c r="S366" i="38"/>
  <c r="T366" i="38" s="1"/>
  <c r="S367" i="38"/>
  <c r="T367" i="38" s="1"/>
  <c r="S368" i="38"/>
  <c r="T368" i="38" s="1"/>
  <c r="S372" i="38"/>
  <c r="T372" i="38" s="1"/>
  <c r="S376" i="38"/>
  <c r="T376" i="38" s="1"/>
  <c r="S377" i="38"/>
  <c r="T377" i="38" s="1"/>
  <c r="S379" i="38"/>
  <c r="S382" i="38"/>
  <c r="T382" i="38" s="1"/>
  <c r="S385" i="38"/>
  <c r="T385" i="38" s="1"/>
  <c r="S388" i="38"/>
  <c r="T388" i="38" s="1"/>
  <c r="S389" i="38"/>
  <c r="S392" i="38"/>
  <c r="T392" i="38" s="1"/>
  <c r="S393" i="38"/>
  <c r="T393" i="38" s="1"/>
  <c r="S394" i="38"/>
  <c r="T394" i="38" s="1"/>
  <c r="S396" i="38"/>
  <c r="S399" i="38"/>
  <c r="S402" i="38"/>
  <c r="T402" i="38" s="1"/>
  <c r="S403" i="38"/>
  <c r="T403" i="38" s="1"/>
  <c r="V10" i="16" s="1"/>
  <c r="S405" i="38"/>
  <c r="T405" i="38" s="1"/>
  <c r="S409" i="38"/>
  <c r="T409" i="38" s="1"/>
  <c r="S412" i="38"/>
  <c r="T412" i="38" s="1"/>
  <c r="S407" i="38"/>
  <c r="T407" i="38" s="1"/>
  <c r="S419" i="38"/>
  <c r="S417" i="38"/>
  <c r="T417" i="38" s="1"/>
  <c r="S418" i="38"/>
  <c r="T418" i="38" s="1"/>
  <c r="S421" i="38"/>
  <c r="T421" i="38" s="1"/>
  <c r="S424" i="38"/>
  <c r="S425" i="38"/>
  <c r="T425" i="38" s="1"/>
  <c r="S426" i="38"/>
  <c r="T426" i="38" s="1"/>
  <c r="S427" i="38"/>
  <c r="T427" i="38" s="1"/>
  <c r="S428" i="38"/>
  <c r="S431" i="38"/>
  <c r="T431" i="38" s="1"/>
  <c r="S433" i="38"/>
  <c r="T433" i="38" s="1"/>
  <c r="S434" i="38"/>
  <c r="S435" i="38"/>
  <c r="S436" i="38"/>
  <c r="T436" i="38" s="1"/>
  <c r="V7" i="16" s="1"/>
  <c r="Z13" i="16" s="1"/>
  <c r="S439" i="38"/>
  <c r="T439" i="38" s="1"/>
  <c r="S444" i="38"/>
  <c r="T444" i="38" s="1"/>
  <c r="S450" i="38"/>
  <c r="S452" i="38"/>
  <c r="T452" i="38" s="1"/>
  <c r="S454" i="38"/>
  <c r="T454" i="38" s="1"/>
  <c r="S456" i="38"/>
  <c r="T456" i="38" s="1"/>
  <c r="S457" i="38"/>
  <c r="S458" i="38"/>
  <c r="T458" i="38" s="1"/>
  <c r="S461" i="38"/>
  <c r="T461" i="38" s="1"/>
  <c r="S464" i="38"/>
  <c r="T464" i="38" s="1"/>
  <c r="S466" i="38"/>
  <c r="S467" i="38"/>
  <c r="T467" i="38" s="1"/>
  <c r="S469" i="38"/>
  <c r="T469" i="38" s="1"/>
  <c r="S476" i="38"/>
  <c r="S2" i="38"/>
  <c r="Q5" i="38"/>
  <c r="Q15" i="38"/>
  <c r="Q31" i="38"/>
  <c r="Q64" i="38"/>
  <c r="Q80" i="38"/>
  <c r="Q90" i="38"/>
  <c r="Q104" i="38"/>
  <c r="Q118" i="38"/>
  <c r="Q127" i="38"/>
  <c r="Q148" i="38"/>
  <c r="Q159" i="38"/>
  <c r="Q171" i="38"/>
  <c r="Q182" i="38"/>
  <c r="AP8" i="16" s="1"/>
  <c r="AT8" i="16" s="1"/>
  <c r="Q183" i="38"/>
  <c r="Q198" i="38"/>
  <c r="Q223" i="38"/>
  <c r="Q264" i="38"/>
  <c r="Q276" i="38"/>
  <c r="Q287" i="38"/>
  <c r="Q294" i="38"/>
  <c r="Q318" i="38"/>
  <c r="Q336" i="38"/>
  <c r="Q353" i="38"/>
  <c r="AP17" i="16" s="1"/>
  <c r="AT17" i="16" s="1"/>
  <c r="Q366" i="38"/>
  <c r="Q402" i="38"/>
  <c r="Q417" i="38"/>
  <c r="Q426" i="38"/>
  <c r="Q439" i="38"/>
  <c r="Q450" i="38"/>
  <c r="Q461" i="38"/>
  <c r="Q487" i="38"/>
  <c r="Q503" i="38"/>
  <c r="Q14" i="38"/>
  <c r="Q25" i="38"/>
  <c r="Q45" i="38"/>
  <c r="Q55" i="38"/>
  <c r="Q59" i="38"/>
  <c r="Q66" i="38"/>
  <c r="Q86" i="38"/>
  <c r="Q98" i="38"/>
  <c r="Q110" i="38"/>
  <c r="Q133" i="38"/>
  <c r="Q135" i="38"/>
  <c r="Q190" i="38"/>
  <c r="Q216" i="38"/>
  <c r="Q249" i="38"/>
  <c r="Q286" i="38"/>
  <c r="Q298" i="38"/>
  <c r="Q308" i="38"/>
  <c r="Q333" i="38"/>
  <c r="Q337" i="38"/>
  <c r="Q363" i="38"/>
  <c r="Q378" i="38"/>
  <c r="Q415" i="38"/>
  <c r="Q463" i="38"/>
  <c r="Q493" i="38"/>
  <c r="P3" i="38"/>
  <c r="Q3" i="38" s="1"/>
  <c r="P5" i="38"/>
  <c r="P6" i="38"/>
  <c r="Q6" i="38" s="1"/>
  <c r="P10" i="38"/>
  <c r="Q10" i="38" s="1"/>
  <c r="P11" i="38"/>
  <c r="Q11" i="38" s="1"/>
  <c r="P13" i="38"/>
  <c r="Q13" i="38" s="1"/>
  <c r="P15" i="38"/>
  <c r="P28" i="38"/>
  <c r="Q28" i="38" s="1"/>
  <c r="P31" i="38"/>
  <c r="P39" i="38"/>
  <c r="Q39" i="38" s="1"/>
  <c r="P42" i="38"/>
  <c r="Q42" i="38" s="1"/>
  <c r="P43" i="38"/>
  <c r="Q43" i="38" s="1"/>
  <c r="P44" i="38"/>
  <c r="Q44" i="38" s="1"/>
  <c r="P47" i="38"/>
  <c r="Q47" i="38" s="1"/>
  <c r="P50" i="38"/>
  <c r="Q50" i="38" s="1"/>
  <c r="P56" i="38"/>
  <c r="Q56" i="38" s="1"/>
  <c r="P64" i="38"/>
  <c r="P69" i="38"/>
  <c r="Q69" i="38" s="1"/>
  <c r="P73" i="38"/>
  <c r="Q73" i="38" s="1"/>
  <c r="P70" i="38"/>
  <c r="Q70" i="38" s="1"/>
  <c r="P74" i="38"/>
  <c r="Q74" i="38" s="1"/>
  <c r="P77" i="38"/>
  <c r="Q77" i="38" s="1"/>
  <c r="P80" i="38"/>
  <c r="P81" i="38"/>
  <c r="Q81" i="38" s="1"/>
  <c r="P82" i="38"/>
  <c r="Q82" i="38" s="1"/>
  <c r="P83" i="38"/>
  <c r="Q83" i="38" s="1"/>
  <c r="P84" i="38"/>
  <c r="Q84" i="38" s="1"/>
  <c r="AP21" i="16" s="1"/>
  <c r="AT21" i="16" s="1"/>
  <c r="P85" i="38"/>
  <c r="Q85" i="38" s="1"/>
  <c r="P89" i="38"/>
  <c r="Q89" i="38" s="1"/>
  <c r="P90" i="38"/>
  <c r="P95" i="38"/>
  <c r="Q95" i="38" s="1"/>
  <c r="P96" i="38"/>
  <c r="Q96" i="38" s="1"/>
  <c r="P101" i="38"/>
  <c r="Q101" i="38" s="1"/>
  <c r="P102" i="38"/>
  <c r="Q102" i="38" s="1"/>
  <c r="P104" i="38"/>
  <c r="P105" i="38"/>
  <c r="Q105" i="38" s="1"/>
  <c r="P106" i="38"/>
  <c r="Q106" i="38" s="1"/>
  <c r="P107" i="38"/>
  <c r="Q107" i="38" s="1"/>
  <c r="P111" i="38"/>
  <c r="Q111" i="38" s="1"/>
  <c r="P112" i="38"/>
  <c r="Q112" i="38" s="1"/>
  <c r="P113" i="38"/>
  <c r="Q113" i="38" s="1"/>
  <c r="P117" i="38"/>
  <c r="Q117" i="38" s="1"/>
  <c r="AP11" i="16" s="1"/>
  <c r="AT11" i="16" s="1"/>
  <c r="P118" i="38"/>
  <c r="P121" i="38"/>
  <c r="Q121" i="38" s="1"/>
  <c r="P127" i="38"/>
  <c r="P130" i="38"/>
  <c r="Q130" i="38" s="1"/>
  <c r="P131" i="38"/>
  <c r="Q131" i="38" s="1"/>
  <c r="P145" i="38"/>
  <c r="Q145" i="38" s="1"/>
  <c r="P146" i="38"/>
  <c r="Q146" i="38" s="1"/>
  <c r="P147" i="38"/>
  <c r="Q147" i="38" s="1"/>
  <c r="P148" i="38"/>
  <c r="P151" i="38"/>
  <c r="Q151" i="38" s="1"/>
  <c r="P149" i="38"/>
  <c r="Q149" i="38" s="1"/>
  <c r="P150" i="38"/>
  <c r="Q150" i="38" s="1"/>
  <c r="P153" i="38"/>
  <c r="Q153" i="38" s="1"/>
  <c r="P156" i="38"/>
  <c r="Q156" i="38" s="1"/>
  <c r="P157" i="38"/>
  <c r="Q157" i="38" s="1"/>
  <c r="P158" i="38"/>
  <c r="Q158" i="38" s="1"/>
  <c r="P159" i="38"/>
  <c r="P160" i="38"/>
  <c r="Q160" i="38" s="1"/>
  <c r="P161" i="38"/>
  <c r="Q161" i="38" s="1"/>
  <c r="P164" i="38"/>
  <c r="Q164" i="38" s="1"/>
  <c r="P167" i="38"/>
  <c r="Q167" i="38" s="1"/>
  <c r="P169" i="38"/>
  <c r="Q169" i="38" s="1"/>
  <c r="P170" i="38"/>
  <c r="Q170" i="38" s="1"/>
  <c r="P171" i="38"/>
  <c r="P173" i="38"/>
  <c r="Q173" i="38" s="1"/>
  <c r="P174" i="38"/>
  <c r="Q174" i="38" s="1"/>
  <c r="P172" i="38"/>
  <c r="Q172" i="38" s="1"/>
  <c r="P176" i="38"/>
  <c r="Q176" i="38" s="1"/>
  <c r="P182" i="38"/>
  <c r="P184" i="38"/>
  <c r="Q184" i="38" s="1"/>
  <c r="P183" i="38"/>
  <c r="P187" i="38"/>
  <c r="Q187" i="38" s="1"/>
  <c r="P192" i="38"/>
  <c r="Q192" i="38" s="1"/>
  <c r="P194" i="38"/>
  <c r="Q194" i="38" s="1"/>
  <c r="P200" i="38"/>
  <c r="Q200" i="38" s="1"/>
  <c r="P203" i="38"/>
  <c r="Q203" i="38" s="1"/>
  <c r="P202" i="38"/>
  <c r="Q202" i="38" s="1"/>
  <c r="P205" i="38"/>
  <c r="Q205" i="38" s="1"/>
  <c r="P198" i="38"/>
  <c r="P206" i="38"/>
  <c r="Q206" i="38" s="1"/>
  <c r="P211" i="38"/>
  <c r="Q211" i="38" s="1"/>
  <c r="P212" i="38"/>
  <c r="Q212" i="38" s="1"/>
  <c r="P215" i="38"/>
  <c r="Q215" i="38" s="1"/>
  <c r="P218" i="38"/>
  <c r="Q218" i="38" s="1"/>
  <c r="P223" i="38"/>
  <c r="P226" i="38"/>
  <c r="Q226" i="38" s="1"/>
  <c r="AP16" i="16" s="1"/>
  <c r="AT16" i="16" s="1"/>
  <c r="P227" i="38"/>
  <c r="Q227" i="38" s="1"/>
  <c r="AP9" i="16" s="1"/>
  <c r="AT9" i="16" s="1"/>
  <c r="P235" i="38"/>
  <c r="Q235" i="38" s="1"/>
  <c r="P251" i="38"/>
  <c r="Q251" i="38" s="1"/>
  <c r="P255" i="38"/>
  <c r="Q255" i="38" s="1"/>
  <c r="P256" i="38"/>
  <c r="Q256" i="38" s="1"/>
  <c r="P264" i="38"/>
  <c r="P266" i="38"/>
  <c r="Q266" i="38" s="1"/>
  <c r="P267" i="38"/>
  <c r="Q267" i="38" s="1"/>
  <c r="P274" i="38"/>
  <c r="Q274" i="38" s="1"/>
  <c r="P275" i="38"/>
  <c r="Q275" i="38" s="1"/>
  <c r="P276" i="38"/>
  <c r="P277" i="38"/>
  <c r="Q277" i="38" s="1"/>
  <c r="P278" i="38"/>
  <c r="Q278" i="38" s="1"/>
  <c r="P279" i="38"/>
  <c r="Q279" i="38" s="1"/>
  <c r="P280" i="38"/>
  <c r="Q280" i="38" s="1"/>
  <c r="P282" i="38"/>
  <c r="Q282" i="38" s="1"/>
  <c r="P284" i="38"/>
  <c r="Q284" i="38" s="1"/>
  <c r="P285" i="38"/>
  <c r="Q285" i="38" s="1"/>
  <c r="AP24" i="16" s="1"/>
  <c r="AT24" i="16" s="1"/>
  <c r="P287" i="38"/>
  <c r="P292" i="38"/>
  <c r="Q292" i="38" s="1"/>
  <c r="P294" i="38"/>
  <c r="P297" i="38"/>
  <c r="Q297" i="38" s="1"/>
  <c r="P306" i="38"/>
  <c r="Q306" i="38" s="1"/>
  <c r="P311" i="38"/>
  <c r="Q311" i="38" s="1"/>
  <c r="P316" i="38"/>
  <c r="Q316" i="38" s="1"/>
  <c r="P317" i="38"/>
  <c r="Q317" i="38" s="1"/>
  <c r="P318" i="38"/>
  <c r="P319" i="38"/>
  <c r="Q319" i="38" s="1"/>
  <c r="P321" i="38"/>
  <c r="Q321" i="38" s="1"/>
  <c r="P324" i="38"/>
  <c r="Q324" i="38" s="1"/>
  <c r="P325" i="38"/>
  <c r="Q325" i="38" s="1"/>
  <c r="P326" i="38"/>
  <c r="Q326" i="38" s="1"/>
  <c r="P330" i="38"/>
  <c r="Q330" i="38" s="1"/>
  <c r="P331" i="38"/>
  <c r="Q331" i="38" s="1"/>
  <c r="P336" i="38"/>
  <c r="P338" i="38"/>
  <c r="Q338" i="38" s="1"/>
  <c r="P342" i="38"/>
  <c r="Q342" i="38" s="1"/>
  <c r="P343" i="38"/>
  <c r="Q343" i="38" s="1"/>
  <c r="AP15" i="16" s="1"/>
  <c r="AT15" i="16" s="1"/>
  <c r="P344" i="38"/>
  <c r="Q344" i="38" s="1"/>
  <c r="P348" i="38"/>
  <c r="Q348" i="38" s="1"/>
  <c r="P349" i="38"/>
  <c r="Q349" i="38" s="1"/>
  <c r="AP22" i="16" s="1"/>
  <c r="AT22" i="16" s="1"/>
  <c r="P353" i="38"/>
  <c r="P357" i="38"/>
  <c r="Q357" i="38" s="1"/>
  <c r="P358" i="38"/>
  <c r="Q358" i="38" s="1"/>
  <c r="P359" i="38"/>
  <c r="Q359" i="38" s="1"/>
  <c r="P364" i="38"/>
  <c r="Q364" i="38" s="1"/>
  <c r="P366" i="38"/>
  <c r="P367" i="38"/>
  <c r="Q367" i="38" s="1"/>
  <c r="P368" i="38"/>
  <c r="Q368" i="38" s="1"/>
  <c r="P372" i="38"/>
  <c r="Q372" i="38" s="1"/>
  <c r="P376" i="38"/>
  <c r="Q376" i="38" s="1"/>
  <c r="P377" i="38"/>
  <c r="Q377" i="38" s="1"/>
  <c r="P379" i="38"/>
  <c r="Q379" i="38" s="1"/>
  <c r="P382" i="38"/>
  <c r="Q382" i="38" s="1"/>
  <c r="AP18" i="16" s="1"/>
  <c r="AT18" i="16" s="1"/>
  <c r="P385" i="38"/>
  <c r="Q385" i="38" s="1"/>
  <c r="P388" i="38"/>
  <c r="Q388" i="38" s="1"/>
  <c r="P389" i="38"/>
  <c r="Q389" i="38" s="1"/>
  <c r="P392" i="38"/>
  <c r="Q392" i="38" s="1"/>
  <c r="P393" i="38"/>
  <c r="Q393" i="38" s="1"/>
  <c r="AP19" i="16" s="1"/>
  <c r="AT19" i="16" s="1"/>
  <c r="P394" i="38"/>
  <c r="Q394" i="38" s="1"/>
  <c r="P396" i="38"/>
  <c r="Q396" i="38" s="1"/>
  <c r="P399" i="38"/>
  <c r="Q399" i="38" s="1"/>
  <c r="P402" i="38"/>
  <c r="P403" i="38"/>
  <c r="Q403" i="38" s="1"/>
  <c r="AP14" i="16" s="1"/>
  <c r="AT14" i="16" s="1"/>
  <c r="P405" i="38"/>
  <c r="Q405" i="38" s="1"/>
  <c r="P409" i="38"/>
  <c r="Q409" i="38" s="1"/>
  <c r="P412" i="38"/>
  <c r="Q412" i="38" s="1"/>
  <c r="P407" i="38"/>
  <c r="Q407" i="38" s="1"/>
  <c r="P419" i="38"/>
  <c r="Q419" i="38" s="1"/>
  <c r="P417" i="38"/>
  <c r="P418" i="38"/>
  <c r="Q418" i="38" s="1"/>
  <c r="P421" i="38"/>
  <c r="Q421" i="38" s="1"/>
  <c r="P424" i="38"/>
  <c r="Q424" i="38" s="1"/>
  <c r="P425" i="38"/>
  <c r="Q425" i="38" s="1"/>
  <c r="AP7" i="16" s="1"/>
  <c r="AT7" i="16" s="1"/>
  <c r="P426" i="38"/>
  <c r="P427" i="38"/>
  <c r="Q427" i="38" s="1"/>
  <c r="P428" i="38"/>
  <c r="Q428" i="38" s="1"/>
  <c r="AP23" i="16" s="1"/>
  <c r="AT23" i="16" s="1"/>
  <c r="P431" i="38"/>
  <c r="Q431" i="38" s="1"/>
  <c r="P433" i="38"/>
  <c r="Q433" i="38" s="1"/>
  <c r="P434" i="38"/>
  <c r="Q434" i="38" s="1"/>
  <c r="P435" i="38"/>
  <c r="Q435" i="38" s="1"/>
  <c r="P436" i="38"/>
  <c r="Q436" i="38" s="1"/>
  <c r="AP13" i="16" s="1"/>
  <c r="AT13" i="16" s="1"/>
  <c r="P439" i="38"/>
  <c r="P444" i="38"/>
  <c r="Q444" i="38" s="1"/>
  <c r="P450" i="38"/>
  <c r="P452" i="38"/>
  <c r="Q452" i="38" s="1"/>
  <c r="P454" i="38"/>
  <c r="Q454" i="38" s="1"/>
  <c r="P456" i="38"/>
  <c r="Q456" i="38" s="1"/>
  <c r="P457" i="38"/>
  <c r="Q457" i="38" s="1"/>
  <c r="P458" i="38"/>
  <c r="Q458" i="38" s="1"/>
  <c r="P461" i="38"/>
  <c r="P464" i="38"/>
  <c r="Q464" i="38" s="1"/>
  <c r="P466" i="38"/>
  <c r="Q466" i="38" s="1"/>
  <c r="P467" i="38"/>
  <c r="Q467" i="38" s="1"/>
  <c r="P469" i="38"/>
  <c r="Q469" i="38" s="1"/>
  <c r="P476" i="38"/>
  <c r="Q476" i="38" s="1"/>
  <c r="P485" i="38"/>
  <c r="Q485" i="38" s="1"/>
  <c r="P486" i="38"/>
  <c r="Q486" i="38" s="1"/>
  <c r="P487" i="38"/>
  <c r="P489" i="38"/>
  <c r="Q489" i="38" s="1"/>
  <c r="P497" i="38"/>
  <c r="Q497" i="38" s="1"/>
  <c r="AP10" i="16" s="1"/>
  <c r="AT10" i="16" s="1"/>
  <c r="P499" i="38"/>
  <c r="Q499" i="38" s="1"/>
  <c r="P500" i="38"/>
  <c r="Q500" i="38" s="1"/>
  <c r="P501" i="38"/>
  <c r="Q501" i="38" s="1"/>
  <c r="P502" i="38"/>
  <c r="Q502" i="38" s="1"/>
  <c r="P503" i="38"/>
  <c r="P504" i="38"/>
  <c r="Q504" i="38" s="1"/>
  <c r="P506" i="38"/>
  <c r="Q506" i="38" s="1"/>
  <c r="P509" i="38"/>
  <c r="Q509" i="38" s="1"/>
  <c r="P510" i="38"/>
  <c r="Q510" i="38" s="1"/>
  <c r="P14" i="38"/>
  <c r="P17" i="38"/>
  <c r="Q17" i="38" s="1"/>
  <c r="P16" i="38"/>
  <c r="Q16" i="38" s="1"/>
  <c r="P21" i="38"/>
  <c r="Q21" i="38" s="1"/>
  <c r="P22" i="38"/>
  <c r="Q22" i="38" s="1"/>
  <c r="P23" i="38"/>
  <c r="Q23" i="38" s="1"/>
  <c r="P4" i="38"/>
  <c r="Q4" i="38" s="1"/>
  <c r="P7" i="38"/>
  <c r="Q7" i="38" s="1"/>
  <c r="P8" i="38"/>
  <c r="Q8" i="38" s="1"/>
  <c r="P9" i="38"/>
  <c r="Q9" i="38" s="1"/>
  <c r="P12" i="38"/>
  <c r="Q12" i="38" s="1"/>
  <c r="P18" i="38"/>
  <c r="Q18" i="38" s="1"/>
  <c r="P19" i="38"/>
  <c r="Q19" i="38" s="1"/>
  <c r="P20" i="38"/>
  <c r="Q20" i="38" s="1"/>
  <c r="P24" i="38"/>
  <c r="Q24" i="38" s="1"/>
  <c r="P27" i="38"/>
  <c r="Q27" i="38" s="1"/>
  <c r="P25" i="38"/>
  <c r="P26" i="38"/>
  <c r="Q26" i="38" s="1"/>
  <c r="P30" i="38"/>
  <c r="Q30" i="38" s="1"/>
  <c r="P32" i="38"/>
  <c r="Q32" i="38" s="1"/>
  <c r="P33" i="38"/>
  <c r="Q33" i="38" s="1"/>
  <c r="P34" i="38"/>
  <c r="Q34" i="38" s="1"/>
  <c r="P36" i="38"/>
  <c r="Q36" i="38" s="1"/>
  <c r="P37" i="38"/>
  <c r="Q37" i="38" s="1"/>
  <c r="P40" i="38"/>
  <c r="Q40" i="38" s="1"/>
  <c r="P35" i="38"/>
  <c r="Q35" i="38" s="1"/>
  <c r="P38" i="38"/>
  <c r="Q38" i="38" s="1"/>
  <c r="P41" i="38"/>
  <c r="Q41" i="38" s="1"/>
  <c r="P45" i="38"/>
  <c r="P46" i="38"/>
  <c r="Q46" i="38" s="1"/>
  <c r="P51" i="38"/>
  <c r="Q51" i="38" s="1"/>
  <c r="P48" i="38"/>
  <c r="Q48" i="38" s="1"/>
  <c r="P49" i="38"/>
  <c r="Q49" i="38" s="1"/>
  <c r="P52" i="38"/>
  <c r="Q52" i="38" s="1"/>
  <c r="P53" i="38"/>
  <c r="Q53" i="38" s="1"/>
  <c r="P54" i="38"/>
  <c r="Q54" i="38" s="1"/>
  <c r="P55" i="38"/>
  <c r="P58" i="38"/>
  <c r="Q58" i="38" s="1"/>
  <c r="P59" i="38"/>
  <c r="P60" i="38"/>
  <c r="Q60" i="38" s="1"/>
  <c r="P61" i="38"/>
  <c r="Q61" i="38" s="1"/>
  <c r="P62" i="38"/>
  <c r="Q62" i="38" s="1"/>
  <c r="P63" i="38"/>
  <c r="Q63" i="38" s="1"/>
  <c r="P65" i="38"/>
  <c r="Q65" i="38" s="1"/>
  <c r="P66" i="38"/>
  <c r="P67" i="38"/>
  <c r="Q67" i="38" s="1"/>
  <c r="P68" i="38"/>
  <c r="Q68" i="38" s="1"/>
  <c r="P71" i="38"/>
  <c r="Q71" i="38" s="1"/>
  <c r="P72" i="38"/>
  <c r="Q72" i="38" s="1"/>
  <c r="P76" i="38"/>
  <c r="Q76" i="38" s="1"/>
  <c r="P75" i="38"/>
  <c r="Q75" i="38" s="1"/>
  <c r="P79" i="38"/>
  <c r="Q79" i="38" s="1"/>
  <c r="P86" i="38"/>
  <c r="P87" i="38"/>
  <c r="Q87" i="38" s="1"/>
  <c r="P88" i="38"/>
  <c r="Q88" i="38" s="1"/>
  <c r="P92" i="38"/>
  <c r="Q92" i="38" s="1"/>
  <c r="P103" i="38"/>
  <c r="Q103" i="38" s="1"/>
  <c r="P93" i="38"/>
  <c r="Q93" i="38" s="1"/>
  <c r="P94" i="38"/>
  <c r="Q94" i="38" s="1"/>
  <c r="P98" i="38"/>
  <c r="P97" i="38"/>
  <c r="Q97" i="38" s="1"/>
  <c r="P99" i="38"/>
  <c r="Q99" i="38" s="1"/>
  <c r="P100" i="38"/>
  <c r="Q100" i="38" s="1"/>
  <c r="P108" i="38"/>
  <c r="Q108" i="38" s="1"/>
  <c r="P109" i="38"/>
  <c r="Q109" i="38" s="1"/>
  <c r="P114" i="38"/>
  <c r="Q114" i="38" s="1"/>
  <c r="P110" i="38"/>
  <c r="P115" i="38"/>
  <c r="Q115" i="38" s="1"/>
  <c r="P119" i="38"/>
  <c r="Q119" i="38" s="1"/>
  <c r="P122" i="38"/>
  <c r="Q122" i="38" s="1"/>
  <c r="P124" i="38"/>
  <c r="Q124" i="38" s="1"/>
  <c r="P116" i="38"/>
  <c r="Q116" i="38" s="1"/>
  <c r="P120" i="38"/>
  <c r="Q120" i="38" s="1"/>
  <c r="P123" i="38"/>
  <c r="Q123" i="38" s="1"/>
  <c r="P125" i="38"/>
  <c r="Q125" i="38" s="1"/>
  <c r="P126" i="38"/>
  <c r="Q126" i="38" s="1"/>
  <c r="P128" i="38"/>
  <c r="Q128" i="38" s="1"/>
  <c r="P132" i="38"/>
  <c r="Q132" i="38" s="1"/>
  <c r="P129" i="38"/>
  <c r="Q129" i="38" s="1"/>
  <c r="P134" i="38"/>
  <c r="Q134" i="38" s="1"/>
  <c r="P133" i="38"/>
  <c r="P137" i="38"/>
  <c r="Q137" i="38" s="1"/>
  <c r="P138" i="38"/>
  <c r="Q138" i="38" s="1"/>
  <c r="P139" i="38"/>
  <c r="Q139" i="38" s="1"/>
  <c r="P140" i="38"/>
  <c r="Q140" i="38" s="1"/>
  <c r="P143" i="38"/>
  <c r="Q143" i="38" s="1"/>
  <c r="P152" i="38"/>
  <c r="Q152" i="38" s="1"/>
  <c r="P135" i="38"/>
  <c r="P136" i="38"/>
  <c r="Q136" i="38" s="1"/>
  <c r="P141" i="38"/>
  <c r="Q141" i="38" s="1"/>
  <c r="P144" i="38"/>
  <c r="Q144" i="38" s="1"/>
  <c r="P154" i="38"/>
  <c r="Q154" i="38" s="1"/>
  <c r="P155" i="38"/>
  <c r="Q155" i="38" s="1"/>
  <c r="P162" i="38"/>
  <c r="Q162" i="38" s="1"/>
  <c r="P163" i="38"/>
  <c r="Q163" i="38" s="1"/>
  <c r="P178" i="38"/>
  <c r="Q178" i="38" s="1"/>
  <c r="P179" i="38"/>
  <c r="Q179" i="38" s="1"/>
  <c r="P166" i="38"/>
  <c r="Q166" i="38" s="1"/>
  <c r="P175" i="38"/>
  <c r="Q175" i="38" s="1"/>
  <c r="P180" i="38"/>
  <c r="Q180" i="38" s="1"/>
  <c r="P181" i="38"/>
  <c r="Q181" i="38" s="1"/>
  <c r="P185" i="38"/>
  <c r="Q185" i="38" s="1"/>
  <c r="P186" i="38"/>
  <c r="Q186" i="38" s="1"/>
  <c r="P188" i="38"/>
  <c r="Q188" i="38" s="1"/>
  <c r="P193" i="38"/>
  <c r="Q193" i="38" s="1"/>
  <c r="P207" i="38"/>
  <c r="Q207" i="38" s="1"/>
  <c r="P213" i="38"/>
  <c r="Q213" i="38" s="1"/>
  <c r="P189" i="38"/>
  <c r="Q189" i="38" s="1"/>
  <c r="P190" i="38"/>
  <c r="P191" i="38"/>
  <c r="Q191" i="38" s="1"/>
  <c r="P197" i="38"/>
  <c r="Q197" i="38" s="1"/>
  <c r="P204" i="38"/>
  <c r="Q204" i="38" s="1"/>
  <c r="P208" i="38"/>
  <c r="Q208" i="38" s="1"/>
  <c r="P209" i="38"/>
  <c r="Q209" i="38" s="1"/>
  <c r="P210" i="38"/>
  <c r="Q210" i="38" s="1"/>
  <c r="P214" i="38"/>
  <c r="Q214" i="38" s="1"/>
  <c r="P216" i="38"/>
  <c r="P217" i="38"/>
  <c r="Q217" i="38" s="1"/>
  <c r="P219" i="38"/>
  <c r="Q219" i="38" s="1"/>
  <c r="P220" i="38"/>
  <c r="Q220" i="38" s="1"/>
  <c r="P221" i="38"/>
  <c r="Q221" i="38" s="1"/>
  <c r="P222" i="38"/>
  <c r="Q222" i="38" s="1"/>
  <c r="P225" i="38"/>
  <c r="Q225" i="38" s="1"/>
  <c r="P224" i="38"/>
  <c r="Q224" i="38" s="1"/>
  <c r="P229" i="38"/>
  <c r="Q229" i="38" s="1"/>
  <c r="P228" i="38"/>
  <c r="Q228" i="38" s="1"/>
  <c r="P230" i="38"/>
  <c r="Q230" i="38" s="1"/>
  <c r="P233" i="38"/>
  <c r="Q233" i="38" s="1"/>
  <c r="P234" i="38"/>
  <c r="Q234" i="38" s="1"/>
  <c r="P231" i="38"/>
  <c r="Q231" i="38" s="1"/>
  <c r="P232" i="38"/>
  <c r="Q232" i="38" s="1"/>
  <c r="P237" i="38"/>
  <c r="Q237" i="38" s="1"/>
  <c r="P238" i="38"/>
  <c r="Q238" i="38" s="1"/>
  <c r="P239" i="38"/>
  <c r="Q239" i="38" s="1"/>
  <c r="P240" i="38"/>
  <c r="Q240" i="38" s="1"/>
  <c r="P241" i="38"/>
  <c r="Q241" i="38" s="1"/>
  <c r="P242" i="38"/>
  <c r="Q242" i="38" s="1"/>
  <c r="P243" i="38"/>
  <c r="Q243" i="38" s="1"/>
  <c r="P246" i="38"/>
  <c r="Q246" i="38" s="1"/>
  <c r="P247" i="38"/>
  <c r="Q247" i="38" s="1"/>
  <c r="P248" i="38"/>
  <c r="Q248" i="38" s="1"/>
  <c r="P250" i="38"/>
  <c r="Q250" i="38" s="1"/>
  <c r="P252" i="38"/>
  <c r="Q252" i="38" s="1"/>
  <c r="P245" i="38"/>
  <c r="Q245" i="38" s="1"/>
  <c r="P249" i="38"/>
  <c r="P253" i="38"/>
  <c r="Q253" i="38" s="1"/>
  <c r="P254" i="38"/>
  <c r="Q254" i="38" s="1"/>
  <c r="P257" i="38"/>
  <c r="Q257" i="38" s="1"/>
  <c r="P258" i="38"/>
  <c r="Q258" i="38" s="1"/>
  <c r="P259" i="38"/>
  <c r="Q259" i="38" s="1"/>
  <c r="P261" i="38"/>
  <c r="Q261" i="38" s="1"/>
  <c r="P262" i="38"/>
  <c r="Q262" i="38" s="1"/>
  <c r="P263" i="38"/>
  <c r="Q263" i="38" s="1"/>
  <c r="P268" i="38"/>
  <c r="Q268" i="38" s="1"/>
  <c r="P269" i="38"/>
  <c r="Q269" i="38" s="1"/>
  <c r="P270" i="38"/>
  <c r="Q270" i="38" s="1"/>
  <c r="P265" i="38"/>
  <c r="Q265" i="38" s="1"/>
  <c r="P271" i="38"/>
  <c r="Q271" i="38" s="1"/>
  <c r="P272" i="38"/>
  <c r="Q272" i="38" s="1"/>
  <c r="P273" i="38"/>
  <c r="Q273" i="38" s="1"/>
  <c r="P288" i="38"/>
  <c r="Q288" i="38" s="1"/>
  <c r="P291" i="38"/>
  <c r="Q291" i="38" s="1"/>
  <c r="P236" i="38"/>
  <c r="Q236" i="38" s="1"/>
  <c r="P281" i="38"/>
  <c r="Q281" i="38" s="1"/>
  <c r="P286" i="38"/>
  <c r="P290" i="38"/>
  <c r="Q290" i="38" s="1"/>
  <c r="P289" i="38"/>
  <c r="Q289" i="38" s="1"/>
  <c r="P293" i="38"/>
  <c r="Q293" i="38" s="1"/>
  <c r="P295" i="38"/>
  <c r="Q295" i="38" s="1"/>
  <c r="P296" i="38"/>
  <c r="Q296" i="38" s="1"/>
  <c r="P298" i="38"/>
  <c r="P299" i="38"/>
  <c r="Q299" i="38" s="1"/>
  <c r="P300" i="38"/>
  <c r="Q300" i="38" s="1"/>
  <c r="P301" i="38"/>
  <c r="Q301" i="38" s="1"/>
  <c r="P302" i="38"/>
  <c r="Q302" i="38" s="1"/>
  <c r="P303" i="38"/>
  <c r="Q303" i="38" s="1"/>
  <c r="P304" i="38"/>
  <c r="Q304" i="38" s="1"/>
  <c r="P305" i="38"/>
  <c r="Q305" i="38" s="1"/>
  <c r="P309" i="38"/>
  <c r="Q309" i="38" s="1"/>
  <c r="P307" i="38"/>
  <c r="Q307" i="38" s="1"/>
  <c r="P308" i="38"/>
  <c r="P310" i="38"/>
  <c r="Q310" i="38" s="1"/>
  <c r="P312" i="38"/>
  <c r="Q312" i="38" s="1"/>
  <c r="P313" i="38"/>
  <c r="Q313" i="38" s="1"/>
  <c r="P314" i="38"/>
  <c r="Q314" i="38" s="1"/>
  <c r="P315" i="38"/>
  <c r="Q315" i="38" s="1"/>
  <c r="P322" i="38"/>
  <c r="Q322" i="38" s="1"/>
  <c r="P323" i="38"/>
  <c r="Q323" i="38" s="1"/>
  <c r="P327" i="38"/>
  <c r="Q327" i="38" s="1"/>
  <c r="P328" i="38"/>
  <c r="Q328" i="38" s="1"/>
  <c r="P329" i="38"/>
  <c r="Q329" i="38" s="1"/>
  <c r="P333" i="38"/>
  <c r="P334" i="38"/>
  <c r="Q334" i="38" s="1"/>
  <c r="P335" i="38"/>
  <c r="Q335" i="38" s="1"/>
  <c r="P341" i="38"/>
  <c r="Q341" i="38" s="1"/>
  <c r="P332" i="38"/>
  <c r="Q332" i="38" s="1"/>
  <c r="P337" i="38"/>
  <c r="P340" i="38"/>
  <c r="Q340" i="38" s="1"/>
  <c r="P345" i="38"/>
  <c r="Q345" i="38" s="1"/>
  <c r="P346" i="38"/>
  <c r="Q346" i="38" s="1"/>
  <c r="P347" i="38"/>
  <c r="Q347" i="38" s="1"/>
  <c r="P351" i="38"/>
  <c r="Q351" i="38" s="1"/>
  <c r="P352" i="38"/>
  <c r="Q352" i="38" s="1"/>
  <c r="P354" i="38"/>
  <c r="Q354" i="38" s="1"/>
  <c r="P355" i="38"/>
  <c r="Q355" i="38" s="1"/>
  <c r="P365" i="38"/>
  <c r="Q365" i="38" s="1"/>
  <c r="P369" i="38"/>
  <c r="Q369" i="38" s="1"/>
  <c r="P350" i="38"/>
  <c r="Q350" i="38" s="1"/>
  <c r="P356" i="38"/>
  <c r="Q356" i="38" s="1"/>
  <c r="P361" i="38"/>
  <c r="Q361" i="38" s="1"/>
  <c r="P360" i="38"/>
  <c r="Q360" i="38" s="1"/>
  <c r="P362" i="38"/>
  <c r="Q362" i="38" s="1"/>
  <c r="P363" i="38"/>
  <c r="P370" i="38"/>
  <c r="Q370" i="38" s="1"/>
  <c r="P374" i="38"/>
  <c r="Q374" i="38" s="1"/>
  <c r="P380" i="38"/>
  <c r="Q380" i="38" s="1"/>
  <c r="P373" i="38"/>
  <c r="Q373" i="38" s="1"/>
  <c r="P375" i="38"/>
  <c r="Q375" i="38" s="1"/>
  <c r="P378" i="38"/>
  <c r="P386" i="38"/>
  <c r="Q386" i="38" s="1"/>
  <c r="P381" i="38"/>
  <c r="Q381" i="38" s="1"/>
  <c r="P383" i="38"/>
  <c r="Q383" i="38" s="1"/>
  <c r="P384" i="38"/>
  <c r="Q384" i="38" s="1"/>
  <c r="P387" i="38"/>
  <c r="Q387" i="38" s="1"/>
  <c r="P390" i="38"/>
  <c r="Q390" i="38" s="1"/>
  <c r="P391" i="38"/>
  <c r="Q391" i="38" s="1"/>
  <c r="P395" i="38"/>
  <c r="Q395" i="38" s="1"/>
  <c r="P398" i="38"/>
  <c r="Q398" i="38" s="1"/>
  <c r="P400" i="38"/>
  <c r="Q400" i="38" s="1"/>
  <c r="P401" i="38"/>
  <c r="Q401" i="38" s="1"/>
  <c r="P404" i="38"/>
  <c r="Q404" i="38" s="1"/>
  <c r="P406" i="38"/>
  <c r="Q406" i="38" s="1"/>
  <c r="P410" i="38"/>
  <c r="Q410" i="38" s="1"/>
  <c r="P413" i="38"/>
  <c r="Q413" i="38" s="1"/>
  <c r="P415" i="38"/>
  <c r="P411" i="38"/>
  <c r="Q411" i="38" s="1"/>
  <c r="P408" i="38"/>
  <c r="Q408" i="38" s="1"/>
  <c r="P414" i="38"/>
  <c r="Q414" i="38" s="1"/>
  <c r="P422" i="38"/>
  <c r="Q422" i="38" s="1"/>
  <c r="P416" i="38"/>
  <c r="Q416" i="38" s="1"/>
  <c r="P420" i="38"/>
  <c r="Q420" i="38" s="1"/>
  <c r="P423" i="38"/>
  <c r="Q423" i="38" s="1"/>
  <c r="P432" i="38"/>
  <c r="Q432" i="38" s="1"/>
  <c r="P437" i="38"/>
  <c r="Q437" i="38" s="1"/>
  <c r="P441" i="38"/>
  <c r="Q441" i="38" s="1"/>
  <c r="P442" i="38"/>
  <c r="Q442" i="38" s="1"/>
  <c r="P445" i="38"/>
  <c r="Q445" i="38" s="1"/>
  <c r="P447" i="38"/>
  <c r="Q447" i="38" s="1"/>
  <c r="P443" i="38"/>
  <c r="Q443" i="38" s="1"/>
  <c r="P446" i="38"/>
  <c r="Q446" i="38" s="1"/>
  <c r="P455" i="38"/>
  <c r="Q455" i="38" s="1"/>
  <c r="P448" i="38"/>
  <c r="Q448" i="38" s="1"/>
  <c r="P449" i="38"/>
  <c r="Q449" i="38" s="1"/>
  <c r="P451" i="38"/>
  <c r="Q451" i="38" s="1"/>
  <c r="P453" i="38"/>
  <c r="Q453" i="38" s="1"/>
  <c r="P463" i="38"/>
  <c r="P460" i="38"/>
  <c r="Q460" i="38" s="1"/>
  <c r="P470" i="38"/>
  <c r="Q470" i="38" s="1"/>
  <c r="P465" i="38"/>
  <c r="Q465" i="38" s="1"/>
  <c r="P468" i="38"/>
  <c r="Q468" i="38" s="1"/>
  <c r="P472" i="38"/>
  <c r="Q472" i="38" s="1"/>
  <c r="P474" i="38"/>
  <c r="Q474" i="38" s="1"/>
  <c r="P475" i="38"/>
  <c r="Q475" i="38" s="1"/>
  <c r="P473" i="38"/>
  <c r="Q473" i="38" s="1"/>
  <c r="P477" i="38"/>
  <c r="Q477" i="38" s="1"/>
  <c r="P478" i="38"/>
  <c r="Q478" i="38" s="1"/>
  <c r="P480" i="38"/>
  <c r="Q480" i="38" s="1"/>
  <c r="P479" i="38"/>
  <c r="Q479" i="38" s="1"/>
  <c r="P481" i="38"/>
  <c r="Q481" i="38" s="1"/>
  <c r="P482" i="38"/>
  <c r="Q482" i="38" s="1"/>
  <c r="P483" i="38"/>
  <c r="Q483" i="38" s="1"/>
  <c r="P484" i="38"/>
  <c r="Q484" i="38" s="1"/>
  <c r="P488" i="38"/>
  <c r="Q488" i="38" s="1"/>
  <c r="P490" i="38"/>
  <c r="Q490" i="38" s="1"/>
  <c r="P491" i="38"/>
  <c r="Q491" i="38" s="1"/>
  <c r="P492" i="38"/>
  <c r="Q492" i="38" s="1"/>
  <c r="P494" i="38"/>
  <c r="Q494" i="38" s="1"/>
  <c r="P496" i="38"/>
  <c r="Q496" i="38" s="1"/>
  <c r="P498" i="38"/>
  <c r="Q498" i="38" s="1"/>
  <c r="P507" i="38"/>
  <c r="Q507" i="38" s="1"/>
  <c r="P511" i="38"/>
  <c r="Q511" i="38" s="1"/>
  <c r="P495" i="38"/>
  <c r="Q495" i="38" s="1"/>
  <c r="P493" i="38"/>
  <c r="P508" i="38"/>
  <c r="Q508" i="38" s="1"/>
  <c r="P512" i="38"/>
  <c r="Q512" i="38" s="1"/>
  <c r="P2" i="38"/>
  <c r="Q2" i="38" s="1"/>
  <c r="N5" i="38"/>
  <c r="N6" i="38"/>
  <c r="BJ26" i="16" s="1"/>
  <c r="BN26" i="16" s="1"/>
  <c r="N42" i="38"/>
  <c r="BJ28" i="16" s="1"/>
  <c r="BN28" i="16" s="1"/>
  <c r="N69" i="38"/>
  <c r="N73" i="38"/>
  <c r="N80" i="38"/>
  <c r="N84" i="38"/>
  <c r="BJ23" i="16" s="1"/>
  <c r="BN23" i="16" s="1"/>
  <c r="N90" i="38"/>
  <c r="N107" i="38"/>
  <c r="N111" i="38"/>
  <c r="N130" i="38"/>
  <c r="N148" i="38"/>
  <c r="N158" i="38"/>
  <c r="N159" i="38"/>
  <c r="N164" i="38"/>
  <c r="N167" i="38"/>
  <c r="N173" i="38"/>
  <c r="N187" i="38"/>
  <c r="N192" i="38"/>
  <c r="N203" i="38"/>
  <c r="N202" i="38"/>
  <c r="N211" i="38"/>
  <c r="BJ17" i="16" s="1"/>
  <c r="BN17" i="16" s="1"/>
  <c r="N235" i="38"/>
  <c r="N251" i="38"/>
  <c r="N264" i="38"/>
  <c r="N266" i="38"/>
  <c r="N276" i="38"/>
  <c r="N285" i="38"/>
  <c r="N287" i="38"/>
  <c r="N297" i="38"/>
  <c r="N306" i="38"/>
  <c r="BJ30" i="16" s="1"/>
  <c r="BN30" i="16" s="1"/>
  <c r="N318" i="38"/>
  <c r="N331" i="38"/>
  <c r="N336" i="38"/>
  <c r="N343" i="38"/>
  <c r="N344" i="38"/>
  <c r="N357" i="38"/>
  <c r="N372" i="38"/>
  <c r="N376" i="38"/>
  <c r="N382" i="38"/>
  <c r="N385" i="38"/>
  <c r="N393" i="38"/>
  <c r="N396" i="38"/>
  <c r="N409" i="38"/>
  <c r="N412" i="38"/>
  <c r="N417" i="38"/>
  <c r="N418" i="38"/>
  <c r="N426" i="38"/>
  <c r="N435" i="38"/>
  <c r="N436" i="38"/>
  <c r="BJ8" i="16" s="1"/>
  <c r="BN8" i="16" s="1"/>
  <c r="N439" i="38"/>
  <c r="N452" i="38"/>
  <c r="N454" i="38"/>
  <c r="N461" i="38"/>
  <c r="N486" i="38"/>
  <c r="N487" i="38"/>
  <c r="BJ24" i="16" s="1"/>
  <c r="BN24" i="16" s="1"/>
  <c r="N499" i="38"/>
  <c r="N500" i="38"/>
  <c r="N504" i="38"/>
  <c r="N21" i="38"/>
  <c r="N22" i="38"/>
  <c r="N7" i="38"/>
  <c r="N8" i="38"/>
  <c r="N19" i="38"/>
  <c r="N24" i="38"/>
  <c r="N32" i="38"/>
  <c r="N33" i="38"/>
  <c r="N37" i="38"/>
  <c r="N40" i="38"/>
  <c r="N45" i="38"/>
  <c r="N53" i="38"/>
  <c r="N54" i="38"/>
  <c r="N55" i="38"/>
  <c r="N60" i="38"/>
  <c r="N61" i="38"/>
  <c r="N66" i="38"/>
  <c r="N79" i="38"/>
  <c r="N86" i="38"/>
  <c r="N92" i="38"/>
  <c r="N103" i="38"/>
  <c r="N97" i="38"/>
  <c r="N115" i="38"/>
  <c r="N119" i="38"/>
  <c r="N116" i="38"/>
  <c r="N120" i="38"/>
  <c r="N128" i="38"/>
  <c r="N129" i="38"/>
  <c r="N139" i="38"/>
  <c r="N140" i="38"/>
  <c r="N135" i="38"/>
  <c r="N136" i="38"/>
  <c r="N155" i="38"/>
  <c r="N175" i="38"/>
  <c r="N180" i="38"/>
  <c r="N181" i="38"/>
  <c r="N188" i="38"/>
  <c r="N193" i="38"/>
  <c r="N190" i="38"/>
  <c r="N214" i="38"/>
  <c r="N216" i="38"/>
  <c r="N220" i="38"/>
  <c r="N221" i="38"/>
  <c r="N229" i="38"/>
  <c r="N237" i="38"/>
  <c r="N238" i="38"/>
  <c r="N241" i="38"/>
  <c r="N242" i="38"/>
  <c r="N248" i="38"/>
  <c r="N252" i="38"/>
  <c r="N257" i="38"/>
  <c r="N258" i="38"/>
  <c r="N262" i="38"/>
  <c r="N263" i="38"/>
  <c r="N265" i="38"/>
  <c r="N236" i="38"/>
  <c r="N281" i="38"/>
  <c r="N286" i="38"/>
  <c r="N293" i="38"/>
  <c r="N295" i="38"/>
  <c r="N300" i="38"/>
  <c r="N307" i="38"/>
  <c r="N308" i="38"/>
  <c r="N313" i="38"/>
  <c r="N314" i="38"/>
  <c r="N327" i="38"/>
  <c r="N332" i="38"/>
  <c r="N337" i="38"/>
  <c r="N346" i="38"/>
  <c r="N347" i="38"/>
  <c r="N355" i="38"/>
  <c r="N369" i="38"/>
  <c r="N362" i="38"/>
  <c r="N363" i="38"/>
  <c r="N380" i="38"/>
  <c r="N373" i="38"/>
  <c r="N381" i="38"/>
  <c r="N395" i="38"/>
  <c r="N398" i="38"/>
  <c r="N400" i="38"/>
  <c r="N406" i="38"/>
  <c r="N410" i="38"/>
  <c r="N408" i="38"/>
  <c r="N437" i="38"/>
  <c r="N441" i="38"/>
  <c r="N447" i="38"/>
  <c r="N443" i="38"/>
  <c r="N449" i="38"/>
  <c r="N468" i="38"/>
  <c r="N472" i="38"/>
  <c r="N473" i="38"/>
  <c r="N477" i="38"/>
  <c r="N481" i="38"/>
  <c r="N483" i="38"/>
  <c r="N492" i="38"/>
  <c r="N494" i="38"/>
  <c r="N507" i="38"/>
  <c r="N511" i="38"/>
  <c r="N512" i="38"/>
  <c r="M3" i="38"/>
  <c r="N3" i="38" s="1"/>
  <c r="M5" i="38"/>
  <c r="M6" i="38"/>
  <c r="M10" i="38"/>
  <c r="N10" i="38" s="1"/>
  <c r="M11" i="38"/>
  <c r="N11" i="38" s="1"/>
  <c r="M13" i="38"/>
  <c r="N13" i="38" s="1"/>
  <c r="M15" i="38"/>
  <c r="N15" i="38" s="1"/>
  <c r="M28" i="38"/>
  <c r="N28" i="38" s="1"/>
  <c r="M31" i="38"/>
  <c r="N31" i="38" s="1"/>
  <c r="M39" i="38"/>
  <c r="N39" i="38" s="1"/>
  <c r="M42" i="38"/>
  <c r="M43" i="38"/>
  <c r="N43" i="38" s="1"/>
  <c r="M44" i="38"/>
  <c r="N44" i="38" s="1"/>
  <c r="M47" i="38"/>
  <c r="N47" i="38" s="1"/>
  <c r="M50" i="38"/>
  <c r="N50" i="38" s="1"/>
  <c r="M56" i="38"/>
  <c r="N56" i="38" s="1"/>
  <c r="M64" i="38"/>
  <c r="N64" i="38" s="1"/>
  <c r="M69" i="38"/>
  <c r="M73" i="38"/>
  <c r="M70" i="38"/>
  <c r="N70" i="38" s="1"/>
  <c r="M74" i="38"/>
  <c r="N74" i="38" s="1"/>
  <c r="M77" i="38"/>
  <c r="N77" i="38" s="1"/>
  <c r="M80" i="38"/>
  <c r="M81" i="38"/>
  <c r="N81" i="38" s="1"/>
  <c r="M82" i="38"/>
  <c r="N82" i="38" s="1"/>
  <c r="M83" i="38"/>
  <c r="N83" i="38" s="1"/>
  <c r="BJ15" i="16" s="1"/>
  <c r="BN15" i="16" s="1"/>
  <c r="M84" i="38"/>
  <c r="M85" i="38"/>
  <c r="N85" i="38" s="1"/>
  <c r="M89" i="38"/>
  <c r="N89" i="38" s="1"/>
  <c r="M90" i="38"/>
  <c r="M95" i="38"/>
  <c r="N95" i="38" s="1"/>
  <c r="M96" i="38"/>
  <c r="N96" i="38" s="1"/>
  <c r="M101" i="38"/>
  <c r="N101" i="38" s="1"/>
  <c r="M102" i="38"/>
  <c r="N102" i="38" s="1"/>
  <c r="M104" i="38"/>
  <c r="N104" i="38" s="1"/>
  <c r="M105" i="38"/>
  <c r="N105" i="38" s="1"/>
  <c r="M106" i="38"/>
  <c r="N106" i="38" s="1"/>
  <c r="M107" i="38"/>
  <c r="M111" i="38"/>
  <c r="M112" i="38"/>
  <c r="N112" i="38" s="1"/>
  <c r="M113" i="38"/>
  <c r="N113" i="38" s="1"/>
  <c r="M117" i="38"/>
  <c r="N117" i="38" s="1"/>
  <c r="BJ10" i="16" s="1"/>
  <c r="BN10" i="16" s="1"/>
  <c r="M118" i="38"/>
  <c r="N118" i="38" s="1"/>
  <c r="BJ7" i="16" s="1"/>
  <c r="BN7" i="16" s="1"/>
  <c r="M121" i="38"/>
  <c r="N121" i="38" s="1"/>
  <c r="M127" i="38"/>
  <c r="N127" i="38" s="1"/>
  <c r="M130" i="38"/>
  <c r="M131" i="38"/>
  <c r="N131" i="38" s="1"/>
  <c r="M145" i="38"/>
  <c r="N145" i="38" s="1"/>
  <c r="M146" i="38"/>
  <c r="N146" i="38" s="1"/>
  <c r="M147" i="38"/>
  <c r="N147" i="38" s="1"/>
  <c r="M148" i="38"/>
  <c r="M151" i="38"/>
  <c r="N151" i="38" s="1"/>
  <c r="M149" i="38"/>
  <c r="N149" i="38" s="1"/>
  <c r="M150" i="38"/>
  <c r="N150" i="38" s="1"/>
  <c r="M153" i="38"/>
  <c r="N153" i="38" s="1"/>
  <c r="M156" i="38"/>
  <c r="N156" i="38" s="1"/>
  <c r="M157" i="38"/>
  <c r="N157" i="38" s="1"/>
  <c r="M158" i="38"/>
  <c r="M159" i="38"/>
  <c r="M160" i="38"/>
  <c r="N160" i="38" s="1"/>
  <c r="M161" i="38"/>
  <c r="N161" i="38" s="1"/>
  <c r="M164" i="38"/>
  <c r="M167" i="38"/>
  <c r="M169" i="38"/>
  <c r="N169" i="38" s="1"/>
  <c r="M170" i="38"/>
  <c r="N170" i="38" s="1"/>
  <c r="M171" i="38"/>
  <c r="N171" i="38" s="1"/>
  <c r="M173" i="38"/>
  <c r="M174" i="38"/>
  <c r="N174" i="38" s="1"/>
  <c r="M172" i="38"/>
  <c r="N172" i="38" s="1"/>
  <c r="M176" i="38"/>
  <c r="N176" i="38" s="1"/>
  <c r="M182" i="38"/>
  <c r="N182" i="38" s="1"/>
  <c r="BJ9" i="16" s="1"/>
  <c r="BN9" i="16" s="1"/>
  <c r="M184" i="38"/>
  <c r="N184" i="38" s="1"/>
  <c r="M183" i="38"/>
  <c r="N183" i="38" s="1"/>
  <c r="M187" i="38"/>
  <c r="M192" i="38"/>
  <c r="M194" i="38"/>
  <c r="N194" i="38" s="1"/>
  <c r="M200" i="38"/>
  <c r="N200" i="38" s="1"/>
  <c r="M203" i="38"/>
  <c r="M202" i="38"/>
  <c r="M205" i="38"/>
  <c r="N205" i="38" s="1"/>
  <c r="M198" i="38"/>
  <c r="N198" i="38" s="1"/>
  <c r="BJ20" i="16" s="1"/>
  <c r="BN20" i="16" s="1"/>
  <c r="M206" i="38"/>
  <c r="N206" i="38" s="1"/>
  <c r="M211" i="38"/>
  <c r="M212" i="38"/>
  <c r="N212" i="38" s="1"/>
  <c r="M215" i="38"/>
  <c r="N215" i="38" s="1"/>
  <c r="M218" i="38"/>
  <c r="N218" i="38" s="1"/>
  <c r="M223" i="38"/>
  <c r="N223" i="38" s="1"/>
  <c r="M226" i="38"/>
  <c r="N226" i="38" s="1"/>
  <c r="BJ16" i="16" s="1"/>
  <c r="BN16" i="16" s="1"/>
  <c r="M227" i="38"/>
  <c r="N227" i="38" s="1"/>
  <c r="M235" i="38"/>
  <c r="M251" i="38"/>
  <c r="M255" i="38"/>
  <c r="N255" i="38" s="1"/>
  <c r="BJ25" i="16" s="1"/>
  <c r="BN25" i="16" s="1"/>
  <c r="M256" i="38"/>
  <c r="N256" i="38" s="1"/>
  <c r="BJ18" i="16" s="1"/>
  <c r="BN18" i="16" s="1"/>
  <c r="M264" i="38"/>
  <c r="M266" i="38"/>
  <c r="M267" i="38"/>
  <c r="N267" i="38" s="1"/>
  <c r="M274" i="38"/>
  <c r="N274" i="38" s="1"/>
  <c r="M275" i="38"/>
  <c r="N275" i="38" s="1"/>
  <c r="M276" i="38"/>
  <c r="M277" i="38"/>
  <c r="N277" i="38" s="1"/>
  <c r="M278" i="38"/>
  <c r="N278" i="38" s="1"/>
  <c r="M279" i="38"/>
  <c r="N279" i="38" s="1"/>
  <c r="M280" i="38"/>
  <c r="N280" i="38" s="1"/>
  <c r="M282" i="38"/>
  <c r="N282" i="38" s="1"/>
  <c r="M284" i="38"/>
  <c r="N284" i="38" s="1"/>
  <c r="M285" i="38"/>
  <c r="M287" i="38"/>
  <c r="M292" i="38"/>
  <c r="N292" i="38" s="1"/>
  <c r="M294" i="38"/>
  <c r="N294" i="38" s="1"/>
  <c r="M297" i="38"/>
  <c r="M306" i="38"/>
  <c r="M311" i="38"/>
  <c r="N311" i="38" s="1"/>
  <c r="M316" i="38"/>
  <c r="N316" i="38" s="1"/>
  <c r="M317" i="38"/>
  <c r="N317" i="38" s="1"/>
  <c r="M318" i="38"/>
  <c r="M319" i="38"/>
  <c r="N319" i="38" s="1"/>
  <c r="M321" i="38"/>
  <c r="N321" i="38" s="1"/>
  <c r="M324" i="38"/>
  <c r="N324" i="38" s="1"/>
  <c r="M325" i="38"/>
  <c r="N325" i="38" s="1"/>
  <c r="M326" i="38"/>
  <c r="N326" i="38" s="1"/>
  <c r="M330" i="38"/>
  <c r="N330" i="38" s="1"/>
  <c r="M331" i="38"/>
  <c r="M336" i="38"/>
  <c r="M338" i="38"/>
  <c r="N338" i="38" s="1"/>
  <c r="M342" i="38"/>
  <c r="N342" i="38" s="1"/>
  <c r="BJ12" i="16" s="1"/>
  <c r="BN12" i="16" s="1"/>
  <c r="M343" i="38"/>
  <c r="M344" i="38"/>
  <c r="M348" i="38"/>
  <c r="N348" i="38" s="1"/>
  <c r="M349" i="38"/>
  <c r="N349" i="38" s="1"/>
  <c r="BJ29" i="16" s="1"/>
  <c r="BN29" i="16" s="1"/>
  <c r="M353" i="38"/>
  <c r="N353" i="38" s="1"/>
  <c r="M357" i="38"/>
  <c r="M358" i="38"/>
  <c r="N358" i="38" s="1"/>
  <c r="M359" i="38"/>
  <c r="N359" i="38" s="1"/>
  <c r="M364" i="38"/>
  <c r="N364" i="38" s="1"/>
  <c r="BJ11" i="16" s="1"/>
  <c r="BN11" i="16" s="1"/>
  <c r="M366" i="38"/>
  <c r="N366" i="38" s="1"/>
  <c r="M367" i="38"/>
  <c r="N367" i="38" s="1"/>
  <c r="M368" i="38"/>
  <c r="N368" i="38" s="1"/>
  <c r="M372" i="38"/>
  <c r="M376" i="38"/>
  <c r="M377" i="38"/>
  <c r="N377" i="38" s="1"/>
  <c r="M379" i="38"/>
  <c r="N379" i="38" s="1"/>
  <c r="M382" i="38"/>
  <c r="M385" i="38"/>
  <c r="M388" i="38"/>
  <c r="N388" i="38" s="1"/>
  <c r="M389" i="38"/>
  <c r="N389" i="38" s="1"/>
  <c r="M392" i="38"/>
  <c r="N392" i="38" s="1"/>
  <c r="M393" i="38"/>
  <c r="M394" i="38"/>
  <c r="N394" i="38" s="1"/>
  <c r="M396" i="38"/>
  <c r="M399" i="38"/>
  <c r="N399" i="38" s="1"/>
  <c r="M402" i="38"/>
  <c r="N402" i="38" s="1"/>
  <c r="M403" i="38"/>
  <c r="N403" i="38" s="1"/>
  <c r="M405" i="38"/>
  <c r="N405" i="38" s="1"/>
  <c r="M409" i="38"/>
  <c r="M412" i="38"/>
  <c r="M407" i="38"/>
  <c r="N407" i="38" s="1"/>
  <c r="M419" i="38"/>
  <c r="N419" i="38" s="1"/>
  <c r="M417" i="38"/>
  <c r="M418" i="38"/>
  <c r="M421" i="38"/>
  <c r="N421" i="38" s="1"/>
  <c r="M424" i="38"/>
  <c r="N424" i="38" s="1"/>
  <c r="M425" i="38"/>
  <c r="N425" i="38" s="1"/>
  <c r="M426" i="38"/>
  <c r="M427" i="38"/>
  <c r="N427" i="38" s="1"/>
  <c r="M428" i="38"/>
  <c r="N428" i="38" s="1"/>
  <c r="M431" i="38"/>
  <c r="N431" i="38" s="1"/>
  <c r="M433" i="38"/>
  <c r="N433" i="38" s="1"/>
  <c r="M434" i="38"/>
  <c r="N434" i="38" s="1"/>
  <c r="M435" i="38"/>
  <c r="M436" i="38"/>
  <c r="M439" i="38"/>
  <c r="M444" i="38"/>
  <c r="N444" i="38" s="1"/>
  <c r="BJ13" i="16" s="1"/>
  <c r="BN13" i="16" s="1"/>
  <c r="M450" i="38"/>
  <c r="N450" i="38" s="1"/>
  <c r="M452" i="38"/>
  <c r="M454" i="38"/>
  <c r="M456" i="38"/>
  <c r="N456" i="38" s="1"/>
  <c r="M457" i="38"/>
  <c r="N457" i="38" s="1"/>
  <c r="M458" i="38"/>
  <c r="N458" i="38" s="1"/>
  <c r="M461" i="38"/>
  <c r="M464" i="38"/>
  <c r="N464" i="38" s="1"/>
  <c r="M466" i="38"/>
  <c r="N466" i="38" s="1"/>
  <c r="M467" i="38"/>
  <c r="N467" i="38" s="1"/>
  <c r="M469" i="38"/>
  <c r="N469" i="38" s="1"/>
  <c r="M476" i="38"/>
  <c r="N476" i="38" s="1"/>
  <c r="M485" i="38"/>
  <c r="N485" i="38" s="1"/>
  <c r="M486" i="38"/>
  <c r="M487" i="38"/>
  <c r="M489" i="38"/>
  <c r="N489" i="38" s="1"/>
  <c r="M497" i="38"/>
  <c r="N497" i="38" s="1"/>
  <c r="M499" i="38"/>
  <c r="M500" i="38"/>
  <c r="M501" i="38"/>
  <c r="N501" i="38" s="1"/>
  <c r="BJ22" i="16" s="1"/>
  <c r="BN22" i="16" s="1"/>
  <c r="M502" i="38"/>
  <c r="N502" i="38" s="1"/>
  <c r="M503" i="38"/>
  <c r="N503" i="38" s="1"/>
  <c r="M504" i="38"/>
  <c r="M506" i="38"/>
  <c r="N506" i="38" s="1"/>
  <c r="M509" i="38"/>
  <c r="N509" i="38" s="1"/>
  <c r="M510" i="38"/>
  <c r="N510" i="38" s="1"/>
  <c r="BJ14" i="16" s="1"/>
  <c r="BN14" i="16" s="1"/>
  <c r="M14" i="38"/>
  <c r="N14" i="38" s="1"/>
  <c r="M17" i="38"/>
  <c r="N17" i="38" s="1"/>
  <c r="M16" i="38"/>
  <c r="N16" i="38" s="1"/>
  <c r="M21" i="38"/>
  <c r="M22" i="38"/>
  <c r="M23" i="38"/>
  <c r="N23" i="38" s="1"/>
  <c r="M4" i="38"/>
  <c r="N4" i="38" s="1"/>
  <c r="M7" i="38"/>
  <c r="M8" i="38"/>
  <c r="M9" i="38"/>
  <c r="N9" i="38" s="1"/>
  <c r="M12" i="38"/>
  <c r="N12" i="38" s="1"/>
  <c r="M18" i="38"/>
  <c r="N18" i="38" s="1"/>
  <c r="M19" i="38"/>
  <c r="M20" i="38"/>
  <c r="N20" i="38" s="1"/>
  <c r="M24" i="38"/>
  <c r="M27" i="38"/>
  <c r="N27" i="38" s="1"/>
  <c r="M25" i="38"/>
  <c r="N25" i="38" s="1"/>
  <c r="M26" i="38"/>
  <c r="N26" i="38" s="1"/>
  <c r="M30" i="38"/>
  <c r="N30" i="38" s="1"/>
  <c r="M32" i="38"/>
  <c r="M33" i="38"/>
  <c r="M34" i="38"/>
  <c r="N34" i="38" s="1"/>
  <c r="M36" i="38"/>
  <c r="N36" i="38" s="1"/>
  <c r="M37" i="38"/>
  <c r="M40" i="38"/>
  <c r="M35" i="38"/>
  <c r="N35" i="38" s="1"/>
  <c r="M38" i="38"/>
  <c r="N38" i="38" s="1"/>
  <c r="M41" i="38"/>
  <c r="N41" i="38" s="1"/>
  <c r="M45" i="38"/>
  <c r="M46" i="38"/>
  <c r="N46" i="38" s="1"/>
  <c r="M51" i="38"/>
  <c r="N51" i="38" s="1"/>
  <c r="M48" i="38"/>
  <c r="N48" i="38" s="1"/>
  <c r="M49" i="38"/>
  <c r="N49" i="38" s="1"/>
  <c r="M52" i="38"/>
  <c r="N52" i="38" s="1"/>
  <c r="M53" i="38"/>
  <c r="M54" i="38"/>
  <c r="M55" i="38"/>
  <c r="M58" i="38"/>
  <c r="N58" i="38" s="1"/>
  <c r="M59" i="38"/>
  <c r="N59" i="38" s="1"/>
  <c r="M60" i="38"/>
  <c r="M61" i="38"/>
  <c r="M62" i="38"/>
  <c r="N62" i="38" s="1"/>
  <c r="M63" i="38"/>
  <c r="N63" i="38" s="1"/>
  <c r="M65" i="38"/>
  <c r="N65" i="38" s="1"/>
  <c r="M66" i="38"/>
  <c r="M67" i="38"/>
  <c r="N67" i="38" s="1"/>
  <c r="M68" i="38"/>
  <c r="N68" i="38" s="1"/>
  <c r="M71" i="38"/>
  <c r="N71" i="38" s="1"/>
  <c r="M72" i="38"/>
  <c r="N72" i="38" s="1"/>
  <c r="M76" i="38"/>
  <c r="N76" i="38" s="1"/>
  <c r="M75" i="38"/>
  <c r="N75" i="38" s="1"/>
  <c r="M79" i="38"/>
  <c r="M86" i="38"/>
  <c r="M87" i="38"/>
  <c r="N87" i="38" s="1"/>
  <c r="M88" i="38"/>
  <c r="N88" i="38" s="1"/>
  <c r="M92" i="38"/>
  <c r="M103" i="38"/>
  <c r="M93" i="38"/>
  <c r="N93" i="38" s="1"/>
  <c r="M94" i="38"/>
  <c r="N94" i="38" s="1"/>
  <c r="M98" i="38"/>
  <c r="N98" i="38" s="1"/>
  <c r="M97" i="38"/>
  <c r="M99" i="38"/>
  <c r="N99" i="38" s="1"/>
  <c r="M100" i="38"/>
  <c r="N100" i="38" s="1"/>
  <c r="M108" i="38"/>
  <c r="N108" i="38" s="1"/>
  <c r="M109" i="38"/>
  <c r="N109" i="38" s="1"/>
  <c r="M114" i="38"/>
  <c r="N114" i="38" s="1"/>
  <c r="M110" i="38"/>
  <c r="N110" i="38" s="1"/>
  <c r="M115" i="38"/>
  <c r="M119" i="38"/>
  <c r="M122" i="38"/>
  <c r="N122" i="38" s="1"/>
  <c r="M124" i="38"/>
  <c r="N124" i="38" s="1"/>
  <c r="M116" i="38"/>
  <c r="M120" i="38"/>
  <c r="M123" i="38"/>
  <c r="N123" i="38" s="1"/>
  <c r="M125" i="38"/>
  <c r="N125" i="38" s="1"/>
  <c r="M126" i="38"/>
  <c r="N126" i="38" s="1"/>
  <c r="M128" i="38"/>
  <c r="M132" i="38"/>
  <c r="N132" i="38" s="1"/>
  <c r="M129" i="38"/>
  <c r="M134" i="38"/>
  <c r="N134" i="38" s="1"/>
  <c r="M133" i="38"/>
  <c r="N133" i="38" s="1"/>
  <c r="M137" i="38"/>
  <c r="N137" i="38" s="1"/>
  <c r="M138" i="38"/>
  <c r="N138" i="38" s="1"/>
  <c r="M139" i="38"/>
  <c r="M140" i="38"/>
  <c r="M143" i="38"/>
  <c r="N143" i="38" s="1"/>
  <c r="M152" i="38"/>
  <c r="N152" i="38" s="1"/>
  <c r="M135" i="38"/>
  <c r="M136" i="38"/>
  <c r="M141" i="38"/>
  <c r="N141" i="38" s="1"/>
  <c r="M144" i="38"/>
  <c r="N144" i="38" s="1"/>
  <c r="M154" i="38"/>
  <c r="N154" i="38" s="1"/>
  <c r="M155" i="38"/>
  <c r="M162" i="38"/>
  <c r="N162" i="38" s="1"/>
  <c r="M163" i="38"/>
  <c r="N163" i="38" s="1"/>
  <c r="M178" i="38"/>
  <c r="N178" i="38" s="1"/>
  <c r="M179" i="38"/>
  <c r="N179" i="38" s="1"/>
  <c r="M166" i="38"/>
  <c r="N166" i="38" s="1"/>
  <c r="M175" i="38"/>
  <c r="M180" i="38"/>
  <c r="M181" i="38"/>
  <c r="M185" i="38"/>
  <c r="N185" i="38" s="1"/>
  <c r="M186" i="38"/>
  <c r="N186" i="38" s="1"/>
  <c r="M188" i="38"/>
  <c r="M193" i="38"/>
  <c r="M207" i="38"/>
  <c r="N207" i="38" s="1"/>
  <c r="M213" i="38"/>
  <c r="N213" i="38" s="1"/>
  <c r="M189" i="38"/>
  <c r="N189" i="38" s="1"/>
  <c r="M190" i="38"/>
  <c r="M191" i="38"/>
  <c r="N191" i="38" s="1"/>
  <c r="M197" i="38"/>
  <c r="N197" i="38" s="1"/>
  <c r="M204" i="38"/>
  <c r="N204" i="38" s="1"/>
  <c r="M208" i="38"/>
  <c r="N208" i="38" s="1"/>
  <c r="M209" i="38"/>
  <c r="N209" i="38" s="1"/>
  <c r="M210" i="38"/>
  <c r="N210" i="38" s="1"/>
  <c r="M214" i="38"/>
  <c r="M216" i="38"/>
  <c r="M217" i="38"/>
  <c r="N217" i="38" s="1"/>
  <c r="M219" i="38"/>
  <c r="N219" i="38" s="1"/>
  <c r="M220" i="38"/>
  <c r="M221" i="38"/>
  <c r="M222" i="38"/>
  <c r="N222" i="38" s="1"/>
  <c r="M225" i="38"/>
  <c r="N225" i="38" s="1"/>
  <c r="M224" i="38"/>
  <c r="N224" i="38" s="1"/>
  <c r="M229" i="38"/>
  <c r="M228" i="38"/>
  <c r="N228" i="38" s="1"/>
  <c r="M230" i="38"/>
  <c r="N230" i="38" s="1"/>
  <c r="M233" i="38"/>
  <c r="N233" i="38" s="1"/>
  <c r="M234" i="38"/>
  <c r="N234" i="38" s="1"/>
  <c r="M231" i="38"/>
  <c r="N231" i="38" s="1"/>
  <c r="M232" i="38"/>
  <c r="N232" i="38" s="1"/>
  <c r="M237" i="38"/>
  <c r="M238" i="38"/>
  <c r="M239" i="38"/>
  <c r="N239" i="38" s="1"/>
  <c r="M240" i="38"/>
  <c r="N240" i="38" s="1"/>
  <c r="M241" i="38"/>
  <c r="M242" i="38"/>
  <c r="M243" i="38"/>
  <c r="N243" i="38" s="1"/>
  <c r="M246" i="38"/>
  <c r="N246" i="38" s="1"/>
  <c r="M247" i="38"/>
  <c r="N247" i="38" s="1"/>
  <c r="M248" i="38"/>
  <c r="M250" i="38"/>
  <c r="N250" i="38" s="1"/>
  <c r="M252" i="38"/>
  <c r="M245" i="38"/>
  <c r="N245" i="38" s="1"/>
  <c r="M249" i="38"/>
  <c r="N249" i="38" s="1"/>
  <c r="M253" i="38"/>
  <c r="N253" i="38" s="1"/>
  <c r="M254" i="38"/>
  <c r="N254" i="38" s="1"/>
  <c r="M257" i="38"/>
  <c r="M258" i="38"/>
  <c r="M259" i="38"/>
  <c r="N259" i="38" s="1"/>
  <c r="M261" i="38"/>
  <c r="N261" i="38" s="1"/>
  <c r="M262" i="38"/>
  <c r="M263" i="38"/>
  <c r="M268" i="38"/>
  <c r="N268" i="38" s="1"/>
  <c r="M269" i="38"/>
  <c r="N269" i="38" s="1"/>
  <c r="M270" i="38"/>
  <c r="N270" i="38" s="1"/>
  <c r="M265" i="38"/>
  <c r="M271" i="38"/>
  <c r="N271" i="38" s="1"/>
  <c r="M272" i="38"/>
  <c r="N272" i="38" s="1"/>
  <c r="M273" i="38"/>
  <c r="N273" i="38" s="1"/>
  <c r="M288" i="38"/>
  <c r="N288" i="38" s="1"/>
  <c r="M291" i="38"/>
  <c r="N291" i="38" s="1"/>
  <c r="M236" i="38"/>
  <c r="M281" i="38"/>
  <c r="M286" i="38"/>
  <c r="M290" i="38"/>
  <c r="N290" i="38" s="1"/>
  <c r="M289" i="38"/>
  <c r="N289" i="38" s="1"/>
  <c r="M293" i="38"/>
  <c r="M295" i="38"/>
  <c r="M296" i="38"/>
  <c r="N296" i="38" s="1"/>
  <c r="M298" i="38"/>
  <c r="N298" i="38" s="1"/>
  <c r="M299" i="38"/>
  <c r="N299" i="38" s="1"/>
  <c r="M300" i="38"/>
  <c r="M301" i="38"/>
  <c r="N301" i="38" s="1"/>
  <c r="M302" i="38"/>
  <c r="N302" i="38" s="1"/>
  <c r="M303" i="38"/>
  <c r="N303" i="38" s="1"/>
  <c r="M304" i="38"/>
  <c r="N304" i="38" s="1"/>
  <c r="M305" i="38"/>
  <c r="N305" i="38" s="1"/>
  <c r="M309" i="38"/>
  <c r="N309" i="38" s="1"/>
  <c r="M307" i="38"/>
  <c r="M308" i="38"/>
  <c r="M310" i="38"/>
  <c r="N310" i="38" s="1"/>
  <c r="M312" i="38"/>
  <c r="N312" i="38" s="1"/>
  <c r="M313" i="38"/>
  <c r="M314" i="38"/>
  <c r="M315" i="38"/>
  <c r="N315" i="38" s="1"/>
  <c r="M322" i="38"/>
  <c r="N322" i="38" s="1"/>
  <c r="M323" i="38"/>
  <c r="N323" i="38" s="1"/>
  <c r="M327" i="38"/>
  <c r="M328" i="38"/>
  <c r="N328" i="38" s="1"/>
  <c r="M329" i="38"/>
  <c r="N329" i="38" s="1"/>
  <c r="M333" i="38"/>
  <c r="N333" i="38" s="1"/>
  <c r="M334" i="38"/>
  <c r="N334" i="38" s="1"/>
  <c r="M335" i="38"/>
  <c r="N335" i="38" s="1"/>
  <c r="M341" i="38"/>
  <c r="N341" i="38" s="1"/>
  <c r="M332" i="38"/>
  <c r="M337" i="38"/>
  <c r="M340" i="38"/>
  <c r="N340" i="38" s="1"/>
  <c r="M345" i="38"/>
  <c r="N345" i="38" s="1"/>
  <c r="M346" i="38"/>
  <c r="M347" i="38"/>
  <c r="M351" i="38"/>
  <c r="N351" i="38" s="1"/>
  <c r="M352" i="38"/>
  <c r="N352" i="38" s="1"/>
  <c r="M354" i="38"/>
  <c r="N354" i="38" s="1"/>
  <c r="M355" i="38"/>
  <c r="M365" i="38"/>
  <c r="N365" i="38" s="1"/>
  <c r="M369" i="38"/>
  <c r="M350" i="38"/>
  <c r="N350" i="38" s="1"/>
  <c r="M356" i="38"/>
  <c r="N356" i="38" s="1"/>
  <c r="M361" i="38"/>
  <c r="N361" i="38" s="1"/>
  <c r="M360" i="38"/>
  <c r="N360" i="38" s="1"/>
  <c r="M362" i="38"/>
  <c r="M363" i="38"/>
  <c r="M370" i="38"/>
  <c r="N370" i="38" s="1"/>
  <c r="M374" i="38"/>
  <c r="N374" i="38" s="1"/>
  <c r="M380" i="38"/>
  <c r="M373" i="38"/>
  <c r="M375" i="38"/>
  <c r="N375" i="38" s="1"/>
  <c r="M378" i="38"/>
  <c r="N378" i="38" s="1"/>
  <c r="M386" i="38"/>
  <c r="N386" i="38" s="1"/>
  <c r="M381" i="38"/>
  <c r="M383" i="38"/>
  <c r="N383" i="38" s="1"/>
  <c r="M384" i="38"/>
  <c r="N384" i="38" s="1"/>
  <c r="M387" i="38"/>
  <c r="N387" i="38" s="1"/>
  <c r="M390" i="38"/>
  <c r="N390" i="38" s="1"/>
  <c r="M391" i="38"/>
  <c r="N391" i="38" s="1"/>
  <c r="M395" i="38"/>
  <c r="M398" i="38"/>
  <c r="M400" i="38"/>
  <c r="M401" i="38"/>
  <c r="N401" i="38" s="1"/>
  <c r="M404" i="38"/>
  <c r="N404" i="38" s="1"/>
  <c r="M406" i="38"/>
  <c r="M410" i="38"/>
  <c r="M413" i="38"/>
  <c r="N413" i="38" s="1"/>
  <c r="M415" i="38"/>
  <c r="N415" i="38" s="1"/>
  <c r="M411" i="38"/>
  <c r="N411" i="38" s="1"/>
  <c r="M408" i="38"/>
  <c r="M414" i="38"/>
  <c r="N414" i="38" s="1"/>
  <c r="M422" i="38"/>
  <c r="N422" i="38" s="1"/>
  <c r="M416" i="38"/>
  <c r="N416" i="38" s="1"/>
  <c r="M420" i="38"/>
  <c r="N420" i="38" s="1"/>
  <c r="M423" i="38"/>
  <c r="N423" i="38" s="1"/>
  <c r="M432" i="38"/>
  <c r="N432" i="38" s="1"/>
  <c r="M437" i="38"/>
  <c r="M441" i="38"/>
  <c r="M442" i="38"/>
  <c r="N442" i="38" s="1"/>
  <c r="M445" i="38"/>
  <c r="N445" i="38" s="1"/>
  <c r="M447" i="38"/>
  <c r="M443" i="38"/>
  <c r="M446" i="38"/>
  <c r="N446" i="38" s="1"/>
  <c r="M455" i="38"/>
  <c r="N455" i="38" s="1"/>
  <c r="M448" i="38"/>
  <c r="N448" i="38" s="1"/>
  <c r="M449" i="38"/>
  <c r="M451" i="38"/>
  <c r="N451" i="38" s="1"/>
  <c r="M453" i="38"/>
  <c r="N453" i="38" s="1"/>
  <c r="M463" i="38"/>
  <c r="N463" i="38" s="1"/>
  <c r="M460" i="38"/>
  <c r="N460" i="38" s="1"/>
  <c r="M470" i="38"/>
  <c r="N470" i="38" s="1"/>
  <c r="M465" i="38"/>
  <c r="N465" i="38" s="1"/>
  <c r="M468" i="38"/>
  <c r="M472" i="38"/>
  <c r="M474" i="38"/>
  <c r="N474" i="38" s="1"/>
  <c r="M475" i="38"/>
  <c r="N475" i="38" s="1"/>
  <c r="M473" i="38"/>
  <c r="M477" i="38"/>
  <c r="M478" i="38"/>
  <c r="N478" i="38" s="1"/>
  <c r="M480" i="38"/>
  <c r="N480" i="38" s="1"/>
  <c r="M479" i="38"/>
  <c r="N479" i="38" s="1"/>
  <c r="M481" i="38"/>
  <c r="M482" i="38"/>
  <c r="N482" i="38" s="1"/>
  <c r="M483" i="38"/>
  <c r="M484" i="38"/>
  <c r="N484" i="38" s="1"/>
  <c r="M488" i="38"/>
  <c r="N488" i="38" s="1"/>
  <c r="M490" i="38"/>
  <c r="N490" i="38" s="1"/>
  <c r="M491" i="38"/>
  <c r="N491" i="38" s="1"/>
  <c r="M492" i="38"/>
  <c r="M494" i="38"/>
  <c r="M496" i="38"/>
  <c r="N496" i="38" s="1"/>
  <c r="M498" i="38"/>
  <c r="N498" i="38" s="1"/>
  <c r="M507" i="38"/>
  <c r="M511" i="38"/>
  <c r="M495" i="38"/>
  <c r="N495" i="38" s="1"/>
  <c r="M493" i="38"/>
  <c r="N493" i="38" s="1"/>
  <c r="M508" i="38"/>
  <c r="N508" i="38" s="1"/>
  <c r="M512" i="38"/>
  <c r="M2" i="38"/>
  <c r="N2" i="38" s="1"/>
  <c r="K42" i="38"/>
  <c r="CD46" i="16" s="1"/>
  <c r="CH46" i="16" s="1"/>
  <c r="K50" i="38"/>
  <c r="K77" i="38"/>
  <c r="K83" i="38"/>
  <c r="K84" i="38"/>
  <c r="CD39" i="16" s="1"/>
  <c r="CH39" i="16" s="1"/>
  <c r="K95" i="38"/>
  <c r="K118" i="38"/>
  <c r="CD12" i="16" s="1"/>
  <c r="CH12" i="16" s="1"/>
  <c r="K131" i="38"/>
  <c r="K150" i="38"/>
  <c r="K158" i="38"/>
  <c r="K159" i="38"/>
  <c r="K167" i="38"/>
  <c r="K192" i="38"/>
  <c r="K202" i="38"/>
  <c r="K218" i="38"/>
  <c r="CD14" i="16" s="1"/>
  <c r="CH14" i="16" s="1"/>
  <c r="K235" i="38"/>
  <c r="K251" i="38"/>
  <c r="K266" i="38"/>
  <c r="K287" i="38"/>
  <c r="K306" i="38"/>
  <c r="CD48" i="16" s="1"/>
  <c r="CH48" i="16" s="1"/>
  <c r="K324" i="38"/>
  <c r="K331" i="38"/>
  <c r="K336" i="38"/>
  <c r="K344" i="38"/>
  <c r="K376" i="38"/>
  <c r="CD49" i="16" s="1"/>
  <c r="CH49" i="16" s="1"/>
  <c r="K385" i="38"/>
  <c r="K399" i="38"/>
  <c r="K409" i="38"/>
  <c r="K412" i="38"/>
  <c r="K418" i="38"/>
  <c r="K439" i="38"/>
  <c r="K454" i="38"/>
  <c r="CD19" i="16" s="1"/>
  <c r="CH19" i="16" s="1"/>
  <c r="K467" i="38"/>
  <c r="K486" i="38"/>
  <c r="K487" i="38"/>
  <c r="K500" i="38"/>
  <c r="K22" i="38"/>
  <c r="K8" i="38"/>
  <c r="K27" i="38"/>
  <c r="K32" i="38"/>
  <c r="K33" i="38"/>
  <c r="K40" i="38"/>
  <c r="K55" i="38"/>
  <c r="K61" i="38"/>
  <c r="K71" i="38"/>
  <c r="K79" i="38"/>
  <c r="K86" i="38"/>
  <c r="K103" i="38"/>
  <c r="K119" i="38"/>
  <c r="K120" i="38"/>
  <c r="K134" i="38"/>
  <c r="K139" i="38"/>
  <c r="K140" i="38"/>
  <c r="K136" i="38"/>
  <c r="K181" i="38"/>
  <c r="K193" i="38"/>
  <c r="K204" i="38"/>
  <c r="K214" i="38"/>
  <c r="K216" i="38"/>
  <c r="K221" i="38"/>
  <c r="K238" i="38"/>
  <c r="K242" i="38"/>
  <c r="K245" i="38"/>
  <c r="K257" i="38"/>
  <c r="K258" i="38"/>
  <c r="K263" i="38"/>
  <c r="K286" i="38"/>
  <c r="K295" i="38"/>
  <c r="K303" i="38"/>
  <c r="K307" i="38"/>
  <c r="K308" i="38"/>
  <c r="K314" i="38"/>
  <c r="K337" i="38"/>
  <c r="K347" i="38"/>
  <c r="K362" i="38"/>
  <c r="K363" i="38"/>
  <c r="K373" i="38"/>
  <c r="K400" i="38"/>
  <c r="K410" i="38"/>
  <c r="K437" i="38"/>
  <c r="K441" i="38"/>
  <c r="K443" i="38"/>
  <c r="K472" i="38"/>
  <c r="K477" i="38"/>
  <c r="K492" i="38"/>
  <c r="K494" i="38"/>
  <c r="K511" i="38"/>
  <c r="J3" i="38"/>
  <c r="K3" i="38" s="1"/>
  <c r="J5" i="38"/>
  <c r="K5" i="38" s="1"/>
  <c r="J6" i="38"/>
  <c r="K6" i="38" s="1"/>
  <c r="CD45" i="16" s="1"/>
  <c r="CH45" i="16" s="1"/>
  <c r="J10" i="38"/>
  <c r="K10" i="38" s="1"/>
  <c r="J11" i="38"/>
  <c r="K11" i="38" s="1"/>
  <c r="J13" i="38"/>
  <c r="K13" i="38" s="1"/>
  <c r="J15" i="38"/>
  <c r="K15" i="38" s="1"/>
  <c r="J28" i="38"/>
  <c r="K28" i="38" s="1"/>
  <c r="J31" i="38"/>
  <c r="K31" i="38" s="1"/>
  <c r="J39" i="38"/>
  <c r="K39" i="38" s="1"/>
  <c r="J42" i="38"/>
  <c r="J43" i="38"/>
  <c r="K43" i="38" s="1"/>
  <c r="J44" i="38"/>
  <c r="K44" i="38" s="1"/>
  <c r="J47" i="38"/>
  <c r="K47" i="38" s="1"/>
  <c r="J50" i="38"/>
  <c r="J56" i="38"/>
  <c r="K56" i="38" s="1"/>
  <c r="J64" i="38"/>
  <c r="K64" i="38" s="1"/>
  <c r="J69" i="38"/>
  <c r="K69" i="38" s="1"/>
  <c r="CD7" i="16" s="1"/>
  <c r="CH7" i="16" s="1"/>
  <c r="J73" i="38"/>
  <c r="K73" i="38" s="1"/>
  <c r="J70" i="38"/>
  <c r="K70" i="38" s="1"/>
  <c r="CD30" i="16" s="1"/>
  <c r="CH30" i="16" s="1"/>
  <c r="J74" i="38"/>
  <c r="K74" i="38" s="1"/>
  <c r="J77" i="38"/>
  <c r="J80" i="38"/>
  <c r="K80" i="38" s="1"/>
  <c r="CD27" i="16" s="1"/>
  <c r="CH27" i="16" s="1"/>
  <c r="J81" i="38"/>
  <c r="K81" i="38" s="1"/>
  <c r="J82" i="38"/>
  <c r="K82" i="38" s="1"/>
  <c r="J83" i="38"/>
  <c r="J84" i="38"/>
  <c r="J85" i="38"/>
  <c r="K85" i="38" s="1"/>
  <c r="J89" i="38"/>
  <c r="K89" i="38" s="1"/>
  <c r="J90" i="38"/>
  <c r="K90" i="38" s="1"/>
  <c r="J95" i="38"/>
  <c r="J96" i="38"/>
  <c r="K96" i="38" s="1"/>
  <c r="J101" i="38"/>
  <c r="K101" i="38" s="1"/>
  <c r="J102" i="38"/>
  <c r="K102" i="38" s="1"/>
  <c r="J104" i="38"/>
  <c r="K104" i="38" s="1"/>
  <c r="CD9" i="16" s="1"/>
  <c r="CH9" i="16" s="1"/>
  <c r="J105" i="38"/>
  <c r="K105" i="38" s="1"/>
  <c r="J106" i="38"/>
  <c r="K106" i="38" s="1"/>
  <c r="J107" i="38"/>
  <c r="K107" i="38" s="1"/>
  <c r="J111" i="38"/>
  <c r="K111" i="38" s="1"/>
  <c r="J112" i="38"/>
  <c r="K112" i="38" s="1"/>
  <c r="J113" i="38"/>
  <c r="K113" i="38" s="1"/>
  <c r="J117" i="38"/>
  <c r="K117" i="38" s="1"/>
  <c r="CD21" i="16" s="1"/>
  <c r="CH21" i="16" s="1"/>
  <c r="J118" i="38"/>
  <c r="J121" i="38"/>
  <c r="K121" i="38" s="1"/>
  <c r="J127" i="38"/>
  <c r="K127" i="38" s="1"/>
  <c r="J130" i="38"/>
  <c r="K130" i="38" s="1"/>
  <c r="J131" i="38"/>
  <c r="J145" i="38"/>
  <c r="K145" i="38" s="1"/>
  <c r="J146" i="38"/>
  <c r="K146" i="38" s="1"/>
  <c r="J147" i="38"/>
  <c r="K147" i="38" s="1"/>
  <c r="J148" i="38"/>
  <c r="K148" i="38" s="1"/>
  <c r="J151" i="38"/>
  <c r="K151" i="38" s="1"/>
  <c r="J149" i="38"/>
  <c r="K149" i="38" s="1"/>
  <c r="J150" i="38"/>
  <c r="J153" i="38"/>
  <c r="K153" i="38" s="1"/>
  <c r="J156" i="38"/>
  <c r="K156" i="38" s="1"/>
  <c r="J157" i="38"/>
  <c r="K157" i="38" s="1"/>
  <c r="J158" i="38"/>
  <c r="J159" i="38"/>
  <c r="J160" i="38"/>
  <c r="K160" i="38" s="1"/>
  <c r="J161" i="38"/>
  <c r="K161" i="38" s="1"/>
  <c r="J164" i="38"/>
  <c r="K164" i="38" s="1"/>
  <c r="J167" i="38"/>
  <c r="J169" i="38"/>
  <c r="K169" i="38" s="1"/>
  <c r="J170" i="38"/>
  <c r="K170" i="38" s="1"/>
  <c r="J171" i="38"/>
  <c r="K171" i="38" s="1"/>
  <c r="J173" i="38"/>
  <c r="K173" i="38" s="1"/>
  <c r="J174" i="38"/>
  <c r="K174" i="38" s="1"/>
  <c r="J172" i="38"/>
  <c r="K172" i="38" s="1"/>
  <c r="J176" i="38"/>
  <c r="K176" i="38" s="1"/>
  <c r="J182" i="38"/>
  <c r="K182" i="38" s="1"/>
  <c r="CD16" i="16" s="1"/>
  <c r="CH16" i="16" s="1"/>
  <c r="J184" i="38"/>
  <c r="K184" i="38" s="1"/>
  <c r="J183" i="38"/>
  <c r="K183" i="38" s="1"/>
  <c r="J187" i="38"/>
  <c r="K187" i="38" s="1"/>
  <c r="J192" i="38"/>
  <c r="J194" i="38"/>
  <c r="K194" i="38" s="1"/>
  <c r="CD42" i="16" s="1"/>
  <c r="CH42" i="16" s="1"/>
  <c r="J200" i="38"/>
  <c r="K200" i="38" s="1"/>
  <c r="CD29" i="16" s="1"/>
  <c r="CH29" i="16" s="1"/>
  <c r="J203" i="38"/>
  <c r="K203" i="38" s="1"/>
  <c r="CD23" i="16" s="1"/>
  <c r="CH23" i="16" s="1"/>
  <c r="J202" i="38"/>
  <c r="J205" i="38"/>
  <c r="K205" i="38" s="1"/>
  <c r="CD33" i="16" s="1"/>
  <c r="CH33" i="16" s="1"/>
  <c r="J198" i="38"/>
  <c r="K198" i="38" s="1"/>
  <c r="CD41" i="16" s="1"/>
  <c r="CH41" i="16" s="1"/>
  <c r="J206" i="38"/>
  <c r="K206" i="38" s="1"/>
  <c r="J211" i="38"/>
  <c r="K211" i="38" s="1"/>
  <c r="CD28" i="16" s="1"/>
  <c r="CH28" i="16" s="1"/>
  <c r="J212" i="38"/>
  <c r="K212" i="38" s="1"/>
  <c r="J215" i="38"/>
  <c r="K215" i="38" s="1"/>
  <c r="J218" i="38"/>
  <c r="J223" i="38"/>
  <c r="K223" i="38" s="1"/>
  <c r="J226" i="38"/>
  <c r="K226" i="38" s="1"/>
  <c r="J227" i="38"/>
  <c r="K227" i="38" s="1"/>
  <c r="J235" i="38"/>
  <c r="J251" i="38"/>
  <c r="J255" i="38"/>
  <c r="K255" i="38" s="1"/>
  <c r="CD44" i="16" s="1"/>
  <c r="CH44" i="16" s="1"/>
  <c r="J256" i="38"/>
  <c r="K256" i="38" s="1"/>
  <c r="J264" i="38"/>
  <c r="K264" i="38" s="1"/>
  <c r="J266" i="38"/>
  <c r="J267" i="38"/>
  <c r="K267" i="38" s="1"/>
  <c r="J274" i="38"/>
  <c r="K274" i="38" s="1"/>
  <c r="CD8" i="16" s="1"/>
  <c r="CH8" i="16" s="1"/>
  <c r="J275" i="38"/>
  <c r="K275" i="38" s="1"/>
  <c r="J276" i="38"/>
  <c r="K276" i="38" s="1"/>
  <c r="J277" i="38"/>
  <c r="K277" i="38" s="1"/>
  <c r="J278" i="38"/>
  <c r="K278" i="38" s="1"/>
  <c r="J279" i="38"/>
  <c r="K279" i="38" s="1"/>
  <c r="J280" i="38"/>
  <c r="K280" i="38" s="1"/>
  <c r="J282" i="38"/>
  <c r="K282" i="38" s="1"/>
  <c r="J284" i="38"/>
  <c r="K284" i="38" s="1"/>
  <c r="J285" i="38"/>
  <c r="K285" i="38" s="1"/>
  <c r="J287" i="38"/>
  <c r="J292" i="38"/>
  <c r="K292" i="38" s="1"/>
  <c r="J294" i="38"/>
  <c r="K294" i="38" s="1"/>
  <c r="J297" i="38"/>
  <c r="K297" i="38" s="1"/>
  <c r="J306" i="38"/>
  <c r="J311" i="38"/>
  <c r="K311" i="38" s="1"/>
  <c r="J316" i="38"/>
  <c r="K316" i="38" s="1"/>
  <c r="J317" i="38"/>
  <c r="K317" i="38" s="1"/>
  <c r="J318" i="38"/>
  <c r="K318" i="38" s="1"/>
  <c r="J319" i="38"/>
  <c r="K319" i="38" s="1"/>
  <c r="J321" i="38"/>
  <c r="K321" i="38" s="1"/>
  <c r="J324" i="38"/>
  <c r="J325" i="38"/>
  <c r="K325" i="38" s="1"/>
  <c r="J326" i="38"/>
  <c r="K326" i="38" s="1"/>
  <c r="J330" i="38"/>
  <c r="K330" i="38" s="1"/>
  <c r="J331" i="38"/>
  <c r="J336" i="38"/>
  <c r="J338" i="38"/>
  <c r="K338" i="38" s="1"/>
  <c r="J342" i="38"/>
  <c r="K342" i="38" s="1"/>
  <c r="CD25" i="16" s="1"/>
  <c r="CH25" i="16" s="1"/>
  <c r="J343" i="38"/>
  <c r="K343" i="38" s="1"/>
  <c r="CD18" i="16" s="1"/>
  <c r="CH18" i="16" s="1"/>
  <c r="J344" i="38"/>
  <c r="J348" i="38"/>
  <c r="K348" i="38" s="1"/>
  <c r="J349" i="38"/>
  <c r="K349" i="38" s="1"/>
  <c r="J353" i="38"/>
  <c r="K353" i="38" s="1"/>
  <c r="CD38" i="16" s="1"/>
  <c r="CH38" i="16" s="1"/>
  <c r="J357" i="38"/>
  <c r="K357" i="38" s="1"/>
  <c r="J358" i="38"/>
  <c r="K358" i="38" s="1"/>
  <c r="J359" i="38"/>
  <c r="K359" i="38" s="1"/>
  <c r="J364" i="38"/>
  <c r="K364" i="38" s="1"/>
  <c r="CD24" i="16" s="1"/>
  <c r="CH24" i="16" s="1"/>
  <c r="J366" i="38"/>
  <c r="K366" i="38" s="1"/>
  <c r="CD17" i="16" s="1"/>
  <c r="CH17" i="16" s="1"/>
  <c r="J367" i="38"/>
  <c r="K367" i="38" s="1"/>
  <c r="J368" i="38"/>
  <c r="K368" i="38" s="1"/>
  <c r="J372" i="38"/>
  <c r="K372" i="38" s="1"/>
  <c r="J376" i="38"/>
  <c r="J377" i="38"/>
  <c r="K377" i="38" s="1"/>
  <c r="J379" i="38"/>
  <c r="K379" i="38" s="1"/>
  <c r="J382" i="38"/>
  <c r="K382" i="38" s="1"/>
  <c r="CD35" i="16" s="1"/>
  <c r="CH35" i="16" s="1"/>
  <c r="J385" i="38"/>
  <c r="J388" i="38"/>
  <c r="K388" i="38" s="1"/>
  <c r="J389" i="38"/>
  <c r="K389" i="38" s="1"/>
  <c r="CD32" i="16" s="1"/>
  <c r="CH32" i="16" s="1"/>
  <c r="J392" i="38"/>
  <c r="K392" i="38" s="1"/>
  <c r="J393" i="38"/>
  <c r="K393" i="38" s="1"/>
  <c r="J394" i="38"/>
  <c r="K394" i="38" s="1"/>
  <c r="J396" i="38"/>
  <c r="K396" i="38" s="1"/>
  <c r="J399" i="38"/>
  <c r="J402" i="38"/>
  <c r="K402" i="38" s="1"/>
  <c r="J403" i="38"/>
  <c r="K403" i="38" s="1"/>
  <c r="CD20" i="16" s="1"/>
  <c r="CH20" i="16" s="1"/>
  <c r="J405" i="38"/>
  <c r="K405" i="38" s="1"/>
  <c r="CD26" i="16" s="1"/>
  <c r="CH26" i="16" s="1"/>
  <c r="J409" i="38"/>
  <c r="J412" i="38"/>
  <c r="J407" i="38"/>
  <c r="K407" i="38" s="1"/>
  <c r="J419" i="38"/>
  <c r="K419" i="38" s="1"/>
  <c r="J417" i="38"/>
  <c r="K417" i="38" s="1"/>
  <c r="J418" i="38"/>
  <c r="J421" i="38"/>
  <c r="K421" i="38" s="1"/>
  <c r="J424" i="38"/>
  <c r="K424" i="38" s="1"/>
  <c r="J425" i="38"/>
  <c r="K425" i="38" s="1"/>
  <c r="CD13" i="16" s="1"/>
  <c r="CH13" i="16" s="1"/>
  <c r="J426" i="38"/>
  <c r="K426" i="38" s="1"/>
  <c r="J427" i="38"/>
  <c r="K427" i="38" s="1"/>
  <c r="J428" i="38"/>
  <c r="K428" i="38" s="1"/>
  <c r="CD47" i="16" s="1"/>
  <c r="CH47" i="16" s="1"/>
  <c r="J431" i="38"/>
  <c r="K431" i="38" s="1"/>
  <c r="J433" i="38"/>
  <c r="K433" i="38" s="1"/>
  <c r="J434" i="38"/>
  <c r="K434" i="38" s="1"/>
  <c r="J435" i="38"/>
  <c r="K435" i="38" s="1"/>
  <c r="CD34" i="16" s="1"/>
  <c r="CH34" i="16" s="1"/>
  <c r="J436" i="38"/>
  <c r="K436" i="38" s="1"/>
  <c r="CD15" i="16" s="1"/>
  <c r="CH15" i="16" s="1"/>
  <c r="J439" i="38"/>
  <c r="J444" i="38"/>
  <c r="K444" i="38" s="1"/>
  <c r="J450" i="38"/>
  <c r="K450" i="38" s="1"/>
  <c r="J452" i="38"/>
  <c r="K452" i="38" s="1"/>
  <c r="J454" i="38"/>
  <c r="J456" i="38"/>
  <c r="K456" i="38" s="1"/>
  <c r="J457" i="38"/>
  <c r="K457" i="38" s="1"/>
  <c r="J458" i="38"/>
  <c r="K458" i="38" s="1"/>
  <c r="J461" i="38"/>
  <c r="K461" i="38" s="1"/>
  <c r="J464" i="38"/>
  <c r="K464" i="38" s="1"/>
  <c r="J466" i="38"/>
  <c r="K466" i="38" s="1"/>
  <c r="CD36" i="16" s="1"/>
  <c r="CH36" i="16" s="1"/>
  <c r="J467" i="38"/>
  <c r="J469" i="38"/>
  <c r="K469" i="38" s="1"/>
  <c r="J476" i="38"/>
  <c r="K476" i="38" s="1"/>
  <c r="J485" i="38"/>
  <c r="K485" i="38" s="1"/>
  <c r="CD11" i="16" s="1"/>
  <c r="CH11" i="16" s="1"/>
  <c r="J486" i="38"/>
  <c r="J487" i="38"/>
  <c r="J489" i="38"/>
  <c r="K489" i="38" s="1"/>
  <c r="J497" i="38"/>
  <c r="K497" i="38" s="1"/>
  <c r="J499" i="38"/>
  <c r="K499" i="38" s="1"/>
  <c r="J500" i="38"/>
  <c r="J501" i="38"/>
  <c r="K501" i="38" s="1"/>
  <c r="CD37" i="16" s="1"/>
  <c r="CH37" i="16" s="1"/>
  <c r="J502" i="38"/>
  <c r="K502" i="38" s="1"/>
  <c r="J503" i="38"/>
  <c r="K503" i="38" s="1"/>
  <c r="CD10" i="16" s="1"/>
  <c r="CH10" i="16" s="1"/>
  <c r="J504" i="38"/>
  <c r="K504" i="38" s="1"/>
  <c r="J506" i="38"/>
  <c r="K506" i="38" s="1"/>
  <c r="J509" i="38"/>
  <c r="K509" i="38" s="1"/>
  <c r="J510" i="38"/>
  <c r="K510" i="38" s="1"/>
  <c r="CD22" i="16" s="1"/>
  <c r="CH22" i="16" s="1"/>
  <c r="J14" i="38"/>
  <c r="K14" i="38" s="1"/>
  <c r="J17" i="38"/>
  <c r="K17" i="38" s="1"/>
  <c r="J16" i="38"/>
  <c r="K16" i="38" s="1"/>
  <c r="J21" i="38"/>
  <c r="K21" i="38" s="1"/>
  <c r="J22" i="38"/>
  <c r="J23" i="38"/>
  <c r="K23" i="38" s="1"/>
  <c r="J4" i="38"/>
  <c r="K4" i="38" s="1"/>
  <c r="J7" i="38"/>
  <c r="K7" i="38" s="1"/>
  <c r="J8" i="38"/>
  <c r="J9" i="38"/>
  <c r="K9" i="38" s="1"/>
  <c r="J12" i="38"/>
  <c r="K12" i="38" s="1"/>
  <c r="J18" i="38"/>
  <c r="K18" i="38" s="1"/>
  <c r="J19" i="38"/>
  <c r="K19" i="38" s="1"/>
  <c r="J20" i="38"/>
  <c r="K20" i="38" s="1"/>
  <c r="J24" i="38"/>
  <c r="K24" i="38" s="1"/>
  <c r="J27" i="38"/>
  <c r="J25" i="38"/>
  <c r="K25" i="38" s="1"/>
  <c r="J26" i="38"/>
  <c r="K26" i="38" s="1"/>
  <c r="J30" i="38"/>
  <c r="K30" i="38" s="1"/>
  <c r="J32" i="38"/>
  <c r="J33" i="38"/>
  <c r="J34" i="38"/>
  <c r="K34" i="38" s="1"/>
  <c r="J36" i="38"/>
  <c r="K36" i="38" s="1"/>
  <c r="J37" i="38"/>
  <c r="K37" i="38" s="1"/>
  <c r="J40" i="38"/>
  <c r="J35" i="38"/>
  <c r="K35" i="38" s="1"/>
  <c r="J38" i="38"/>
  <c r="K38" i="38" s="1"/>
  <c r="J41" i="38"/>
  <c r="K41" i="38" s="1"/>
  <c r="J45" i="38"/>
  <c r="K45" i="38" s="1"/>
  <c r="J46" i="38"/>
  <c r="K46" i="38" s="1"/>
  <c r="J51" i="38"/>
  <c r="K51" i="38" s="1"/>
  <c r="J48" i="38"/>
  <c r="K48" i="38" s="1"/>
  <c r="J49" i="38"/>
  <c r="K49" i="38" s="1"/>
  <c r="J52" i="38"/>
  <c r="K52" i="38" s="1"/>
  <c r="J53" i="38"/>
  <c r="K53" i="38" s="1"/>
  <c r="J54" i="38"/>
  <c r="K54" i="38" s="1"/>
  <c r="J55" i="38"/>
  <c r="J58" i="38"/>
  <c r="K58" i="38" s="1"/>
  <c r="J59" i="38"/>
  <c r="K59" i="38" s="1"/>
  <c r="J60" i="38"/>
  <c r="K60" i="38" s="1"/>
  <c r="J61" i="38"/>
  <c r="J62" i="38"/>
  <c r="K62" i="38" s="1"/>
  <c r="J63" i="38"/>
  <c r="K63" i="38" s="1"/>
  <c r="J65" i="38"/>
  <c r="K65" i="38" s="1"/>
  <c r="J66" i="38"/>
  <c r="K66" i="38" s="1"/>
  <c r="J67" i="38"/>
  <c r="K67" i="38" s="1"/>
  <c r="J68" i="38"/>
  <c r="K68" i="38" s="1"/>
  <c r="J71" i="38"/>
  <c r="J72" i="38"/>
  <c r="K72" i="38" s="1"/>
  <c r="J76" i="38"/>
  <c r="K76" i="38" s="1"/>
  <c r="J75" i="38"/>
  <c r="K75" i="38" s="1"/>
  <c r="J79" i="38"/>
  <c r="J86" i="38"/>
  <c r="J87" i="38"/>
  <c r="K87" i="38" s="1"/>
  <c r="J88" i="38"/>
  <c r="K88" i="38" s="1"/>
  <c r="J92" i="38"/>
  <c r="K92" i="38" s="1"/>
  <c r="J103" i="38"/>
  <c r="J93" i="38"/>
  <c r="K93" i="38" s="1"/>
  <c r="J94" i="38"/>
  <c r="K94" i="38" s="1"/>
  <c r="J98" i="38"/>
  <c r="K98" i="38" s="1"/>
  <c r="J97" i="38"/>
  <c r="K97" i="38" s="1"/>
  <c r="J99" i="38"/>
  <c r="K99" i="38" s="1"/>
  <c r="J100" i="38"/>
  <c r="K100" i="38" s="1"/>
  <c r="J108" i="38"/>
  <c r="K108" i="38" s="1"/>
  <c r="J109" i="38"/>
  <c r="K109" i="38" s="1"/>
  <c r="J114" i="38"/>
  <c r="K114" i="38" s="1"/>
  <c r="J110" i="38"/>
  <c r="K110" i="38" s="1"/>
  <c r="J115" i="38"/>
  <c r="K115" i="38" s="1"/>
  <c r="J119" i="38"/>
  <c r="J122" i="38"/>
  <c r="K122" i="38" s="1"/>
  <c r="J124" i="38"/>
  <c r="K124" i="38" s="1"/>
  <c r="J116" i="38"/>
  <c r="K116" i="38" s="1"/>
  <c r="J120" i="38"/>
  <c r="J123" i="38"/>
  <c r="K123" i="38" s="1"/>
  <c r="J125" i="38"/>
  <c r="K125" i="38" s="1"/>
  <c r="J126" i="38"/>
  <c r="K126" i="38" s="1"/>
  <c r="J128" i="38"/>
  <c r="K128" i="38" s="1"/>
  <c r="J132" i="38"/>
  <c r="K132" i="38" s="1"/>
  <c r="J129" i="38"/>
  <c r="K129" i="38" s="1"/>
  <c r="J134" i="38"/>
  <c r="J133" i="38"/>
  <c r="K133" i="38" s="1"/>
  <c r="J137" i="38"/>
  <c r="K137" i="38" s="1"/>
  <c r="J138" i="38"/>
  <c r="K138" i="38" s="1"/>
  <c r="J139" i="38"/>
  <c r="J140" i="38"/>
  <c r="J143" i="38"/>
  <c r="K143" i="38" s="1"/>
  <c r="J152" i="38"/>
  <c r="K152" i="38" s="1"/>
  <c r="J135" i="38"/>
  <c r="K135" i="38" s="1"/>
  <c r="J136" i="38"/>
  <c r="J141" i="38"/>
  <c r="K141" i="38" s="1"/>
  <c r="J144" i="38"/>
  <c r="K144" i="38" s="1"/>
  <c r="J154" i="38"/>
  <c r="K154" i="38" s="1"/>
  <c r="J155" i="38"/>
  <c r="K155" i="38" s="1"/>
  <c r="J162" i="38"/>
  <c r="K162" i="38" s="1"/>
  <c r="J163" i="38"/>
  <c r="K163" i="38" s="1"/>
  <c r="J178" i="38"/>
  <c r="K178" i="38" s="1"/>
  <c r="J179" i="38"/>
  <c r="K179" i="38" s="1"/>
  <c r="J166" i="38"/>
  <c r="K166" i="38" s="1"/>
  <c r="J175" i="38"/>
  <c r="K175" i="38" s="1"/>
  <c r="J180" i="38"/>
  <c r="K180" i="38" s="1"/>
  <c r="J181" i="38"/>
  <c r="J185" i="38"/>
  <c r="K185" i="38" s="1"/>
  <c r="J186" i="38"/>
  <c r="K186" i="38" s="1"/>
  <c r="J188" i="38"/>
  <c r="K188" i="38" s="1"/>
  <c r="J193" i="38"/>
  <c r="J207" i="38"/>
  <c r="K207" i="38" s="1"/>
  <c r="J213" i="38"/>
  <c r="K213" i="38" s="1"/>
  <c r="J189" i="38"/>
  <c r="K189" i="38" s="1"/>
  <c r="J190" i="38"/>
  <c r="K190" i="38" s="1"/>
  <c r="J191" i="38"/>
  <c r="K191" i="38" s="1"/>
  <c r="J197" i="38"/>
  <c r="K197" i="38" s="1"/>
  <c r="J204" i="38"/>
  <c r="J208" i="38"/>
  <c r="K208" i="38" s="1"/>
  <c r="J209" i="38"/>
  <c r="K209" i="38" s="1"/>
  <c r="J210" i="38"/>
  <c r="K210" i="38" s="1"/>
  <c r="J214" i="38"/>
  <c r="J216" i="38"/>
  <c r="J217" i="38"/>
  <c r="K217" i="38" s="1"/>
  <c r="J219" i="38"/>
  <c r="K219" i="38" s="1"/>
  <c r="J220" i="38"/>
  <c r="K220" i="38" s="1"/>
  <c r="J221" i="38"/>
  <c r="J222" i="38"/>
  <c r="K222" i="38" s="1"/>
  <c r="J225" i="38"/>
  <c r="K225" i="38" s="1"/>
  <c r="J224" i="38"/>
  <c r="K224" i="38" s="1"/>
  <c r="J229" i="38"/>
  <c r="K229" i="38" s="1"/>
  <c r="J228" i="38"/>
  <c r="K228" i="38" s="1"/>
  <c r="J230" i="38"/>
  <c r="K230" i="38" s="1"/>
  <c r="J233" i="38"/>
  <c r="K233" i="38" s="1"/>
  <c r="J234" i="38"/>
  <c r="K234" i="38" s="1"/>
  <c r="J231" i="38"/>
  <c r="K231" i="38" s="1"/>
  <c r="J232" i="38"/>
  <c r="K232" i="38" s="1"/>
  <c r="J237" i="38"/>
  <c r="K237" i="38" s="1"/>
  <c r="J238" i="38"/>
  <c r="J239" i="38"/>
  <c r="K239" i="38" s="1"/>
  <c r="J240" i="38"/>
  <c r="K240" i="38" s="1"/>
  <c r="J241" i="38"/>
  <c r="K241" i="38" s="1"/>
  <c r="J242" i="38"/>
  <c r="J243" i="38"/>
  <c r="K243" i="38" s="1"/>
  <c r="J246" i="38"/>
  <c r="K246" i="38" s="1"/>
  <c r="J247" i="38"/>
  <c r="K247" i="38" s="1"/>
  <c r="J248" i="38"/>
  <c r="K248" i="38" s="1"/>
  <c r="J250" i="38"/>
  <c r="K250" i="38" s="1"/>
  <c r="J252" i="38"/>
  <c r="K252" i="38" s="1"/>
  <c r="J245" i="38"/>
  <c r="J249" i="38"/>
  <c r="K249" i="38" s="1"/>
  <c r="J253" i="38"/>
  <c r="K253" i="38" s="1"/>
  <c r="J254" i="38"/>
  <c r="K254" i="38" s="1"/>
  <c r="J257" i="38"/>
  <c r="J258" i="38"/>
  <c r="J259" i="38"/>
  <c r="K259" i="38" s="1"/>
  <c r="J261" i="38"/>
  <c r="K261" i="38" s="1"/>
  <c r="J262" i="38"/>
  <c r="K262" i="38" s="1"/>
  <c r="J263" i="38"/>
  <c r="J268" i="38"/>
  <c r="K268" i="38" s="1"/>
  <c r="J269" i="38"/>
  <c r="K269" i="38" s="1"/>
  <c r="J270" i="38"/>
  <c r="K270" i="38" s="1"/>
  <c r="J265" i="38"/>
  <c r="K265" i="38" s="1"/>
  <c r="J271" i="38"/>
  <c r="K271" i="38" s="1"/>
  <c r="J272" i="38"/>
  <c r="K272" i="38" s="1"/>
  <c r="J273" i="38"/>
  <c r="K273" i="38" s="1"/>
  <c r="J288" i="38"/>
  <c r="K288" i="38" s="1"/>
  <c r="J291" i="38"/>
  <c r="K291" i="38" s="1"/>
  <c r="J236" i="38"/>
  <c r="K236" i="38" s="1"/>
  <c r="J281" i="38"/>
  <c r="K281" i="38" s="1"/>
  <c r="J286" i="38"/>
  <c r="J290" i="38"/>
  <c r="K290" i="38" s="1"/>
  <c r="J289" i="38"/>
  <c r="K289" i="38" s="1"/>
  <c r="J293" i="38"/>
  <c r="K293" i="38" s="1"/>
  <c r="J295" i="38"/>
  <c r="J296" i="38"/>
  <c r="K296" i="38" s="1"/>
  <c r="J298" i="38"/>
  <c r="K298" i="38" s="1"/>
  <c r="J299" i="38"/>
  <c r="K299" i="38" s="1"/>
  <c r="J300" i="38"/>
  <c r="K300" i="38" s="1"/>
  <c r="J301" i="38"/>
  <c r="K301" i="38" s="1"/>
  <c r="J302" i="38"/>
  <c r="K302" i="38" s="1"/>
  <c r="J303" i="38"/>
  <c r="J304" i="38"/>
  <c r="K304" i="38" s="1"/>
  <c r="J305" i="38"/>
  <c r="K305" i="38" s="1"/>
  <c r="J309" i="38"/>
  <c r="K309" i="38" s="1"/>
  <c r="J307" i="38"/>
  <c r="J308" i="38"/>
  <c r="J310" i="38"/>
  <c r="K310" i="38" s="1"/>
  <c r="J312" i="38"/>
  <c r="K312" i="38" s="1"/>
  <c r="J313" i="38"/>
  <c r="K313" i="38" s="1"/>
  <c r="J314" i="38"/>
  <c r="J315" i="38"/>
  <c r="K315" i="38" s="1"/>
  <c r="J322" i="38"/>
  <c r="K322" i="38" s="1"/>
  <c r="J323" i="38"/>
  <c r="K323" i="38" s="1"/>
  <c r="J327" i="38"/>
  <c r="K327" i="38" s="1"/>
  <c r="J328" i="38"/>
  <c r="K328" i="38" s="1"/>
  <c r="J329" i="38"/>
  <c r="K329" i="38" s="1"/>
  <c r="J333" i="38"/>
  <c r="K333" i="38" s="1"/>
  <c r="J334" i="38"/>
  <c r="K334" i="38" s="1"/>
  <c r="J335" i="38"/>
  <c r="K335" i="38" s="1"/>
  <c r="J341" i="38"/>
  <c r="K341" i="38" s="1"/>
  <c r="J332" i="38"/>
  <c r="K332" i="38" s="1"/>
  <c r="J337" i="38"/>
  <c r="J340" i="38"/>
  <c r="K340" i="38" s="1"/>
  <c r="J345" i="38"/>
  <c r="K345" i="38" s="1"/>
  <c r="J346" i="38"/>
  <c r="K346" i="38" s="1"/>
  <c r="J347" i="38"/>
  <c r="J351" i="38"/>
  <c r="K351" i="38" s="1"/>
  <c r="J352" i="38"/>
  <c r="K352" i="38" s="1"/>
  <c r="J354" i="38"/>
  <c r="K354" i="38" s="1"/>
  <c r="J355" i="38"/>
  <c r="K355" i="38" s="1"/>
  <c r="J365" i="38"/>
  <c r="K365" i="38" s="1"/>
  <c r="J369" i="38"/>
  <c r="K369" i="38" s="1"/>
  <c r="J350" i="38"/>
  <c r="K350" i="38" s="1"/>
  <c r="J356" i="38"/>
  <c r="K356" i="38" s="1"/>
  <c r="J361" i="38"/>
  <c r="K361" i="38" s="1"/>
  <c r="J360" i="38"/>
  <c r="K360" i="38" s="1"/>
  <c r="J362" i="38"/>
  <c r="J363" i="38"/>
  <c r="J370" i="38"/>
  <c r="K370" i="38" s="1"/>
  <c r="J374" i="38"/>
  <c r="K374" i="38" s="1"/>
  <c r="J380" i="38"/>
  <c r="K380" i="38" s="1"/>
  <c r="J373" i="38"/>
  <c r="J375" i="38"/>
  <c r="K375" i="38" s="1"/>
  <c r="J378" i="38"/>
  <c r="K378" i="38" s="1"/>
  <c r="J386" i="38"/>
  <c r="K386" i="38" s="1"/>
  <c r="J381" i="38"/>
  <c r="K381" i="38" s="1"/>
  <c r="J383" i="38"/>
  <c r="K383" i="38" s="1"/>
  <c r="J384" i="38"/>
  <c r="K384" i="38" s="1"/>
  <c r="J387" i="38"/>
  <c r="K387" i="38" s="1"/>
  <c r="J390" i="38"/>
  <c r="K390" i="38" s="1"/>
  <c r="J391" i="38"/>
  <c r="K391" i="38" s="1"/>
  <c r="J395" i="38"/>
  <c r="K395" i="38" s="1"/>
  <c r="J398" i="38"/>
  <c r="K398" i="38" s="1"/>
  <c r="J400" i="38"/>
  <c r="J401" i="38"/>
  <c r="K401" i="38" s="1"/>
  <c r="J404" i="38"/>
  <c r="K404" i="38" s="1"/>
  <c r="J406" i="38"/>
  <c r="K406" i="38" s="1"/>
  <c r="J410" i="38"/>
  <c r="J413" i="38"/>
  <c r="K413" i="38" s="1"/>
  <c r="J415" i="38"/>
  <c r="K415" i="38" s="1"/>
  <c r="J411" i="38"/>
  <c r="K411" i="38" s="1"/>
  <c r="J408" i="38"/>
  <c r="K408" i="38" s="1"/>
  <c r="J414" i="38"/>
  <c r="K414" i="38" s="1"/>
  <c r="J422" i="38"/>
  <c r="K422" i="38" s="1"/>
  <c r="J416" i="38"/>
  <c r="K416" i="38" s="1"/>
  <c r="J420" i="38"/>
  <c r="K420" i="38" s="1"/>
  <c r="J423" i="38"/>
  <c r="K423" i="38" s="1"/>
  <c r="J432" i="38"/>
  <c r="K432" i="38" s="1"/>
  <c r="J437" i="38"/>
  <c r="J441" i="38"/>
  <c r="J442" i="38"/>
  <c r="K442" i="38" s="1"/>
  <c r="J445" i="38"/>
  <c r="K445" i="38" s="1"/>
  <c r="J447" i="38"/>
  <c r="K447" i="38" s="1"/>
  <c r="J443" i="38"/>
  <c r="J446" i="38"/>
  <c r="K446" i="38" s="1"/>
  <c r="J455" i="38"/>
  <c r="K455" i="38" s="1"/>
  <c r="J448" i="38"/>
  <c r="K448" i="38" s="1"/>
  <c r="J449" i="38"/>
  <c r="K449" i="38" s="1"/>
  <c r="J451" i="38"/>
  <c r="K451" i="38" s="1"/>
  <c r="J453" i="38"/>
  <c r="K453" i="38" s="1"/>
  <c r="J463" i="38"/>
  <c r="K463" i="38" s="1"/>
  <c r="J460" i="38"/>
  <c r="K460" i="38" s="1"/>
  <c r="J470" i="38"/>
  <c r="K470" i="38" s="1"/>
  <c r="J465" i="38"/>
  <c r="K465" i="38" s="1"/>
  <c r="J468" i="38"/>
  <c r="K468" i="38" s="1"/>
  <c r="J472" i="38"/>
  <c r="J474" i="38"/>
  <c r="K474" i="38" s="1"/>
  <c r="J475" i="38"/>
  <c r="K475" i="38" s="1"/>
  <c r="J473" i="38"/>
  <c r="K473" i="38" s="1"/>
  <c r="J477" i="38"/>
  <c r="J478" i="38"/>
  <c r="K478" i="38" s="1"/>
  <c r="J480" i="38"/>
  <c r="K480" i="38" s="1"/>
  <c r="J479" i="38"/>
  <c r="K479" i="38" s="1"/>
  <c r="J481" i="38"/>
  <c r="K481" i="38" s="1"/>
  <c r="J482" i="38"/>
  <c r="K482" i="38" s="1"/>
  <c r="J483" i="38"/>
  <c r="K483" i="38" s="1"/>
  <c r="J484" i="38"/>
  <c r="K484" i="38" s="1"/>
  <c r="J488" i="38"/>
  <c r="K488" i="38" s="1"/>
  <c r="J490" i="38"/>
  <c r="K490" i="38" s="1"/>
  <c r="J491" i="38"/>
  <c r="K491" i="38" s="1"/>
  <c r="J492" i="38"/>
  <c r="J494" i="38"/>
  <c r="J496" i="38"/>
  <c r="K496" i="38" s="1"/>
  <c r="J498" i="38"/>
  <c r="K498" i="38" s="1"/>
  <c r="J507" i="38"/>
  <c r="K507" i="38" s="1"/>
  <c r="J511" i="38"/>
  <c r="J495" i="38"/>
  <c r="K495" i="38" s="1"/>
  <c r="J493" i="38"/>
  <c r="K493" i="38" s="1"/>
  <c r="J508" i="38"/>
  <c r="K508" i="38" s="1"/>
  <c r="J512" i="38"/>
  <c r="K512" i="38" s="1"/>
  <c r="J2" i="38"/>
  <c r="K2" i="38" s="1"/>
  <c r="H15" i="38"/>
  <c r="H50" i="38"/>
  <c r="H77" i="38"/>
  <c r="H80" i="38"/>
  <c r="CX31" i="16" s="1"/>
  <c r="H84" i="38"/>
  <c r="CX35" i="16" s="1"/>
  <c r="H95" i="38"/>
  <c r="H118" i="38"/>
  <c r="CX15" i="16" s="1"/>
  <c r="H147" i="38"/>
  <c r="H153" i="38"/>
  <c r="H158" i="38"/>
  <c r="H159" i="38"/>
  <c r="H167" i="38"/>
  <c r="H182" i="38"/>
  <c r="CX19" i="16" s="1"/>
  <c r="H192" i="38"/>
  <c r="G3" i="38"/>
  <c r="H3" i="38" s="1"/>
  <c r="G5" i="38"/>
  <c r="H5" i="38" s="1"/>
  <c r="G6" i="38"/>
  <c r="H6" i="38" s="1"/>
  <c r="CX43" i="16" s="1"/>
  <c r="G10" i="38"/>
  <c r="H10" i="38" s="1"/>
  <c r="G11" i="38"/>
  <c r="H11" i="38" s="1"/>
  <c r="G13" i="38"/>
  <c r="H13" i="38" s="1"/>
  <c r="G15" i="38"/>
  <c r="G28" i="38"/>
  <c r="H28" i="38" s="1"/>
  <c r="G31" i="38"/>
  <c r="H31" i="38" s="1"/>
  <c r="G39" i="38"/>
  <c r="H39" i="38" s="1"/>
  <c r="G42" i="38"/>
  <c r="H42" i="38" s="1"/>
  <c r="CX38" i="16" s="1"/>
  <c r="G43" i="38"/>
  <c r="H43" i="38" s="1"/>
  <c r="G44" i="38"/>
  <c r="H44" i="38" s="1"/>
  <c r="G47" i="38"/>
  <c r="H47" i="38" s="1"/>
  <c r="G50" i="38"/>
  <c r="G56" i="38"/>
  <c r="H56" i="38" s="1"/>
  <c r="G64" i="38"/>
  <c r="H64" i="38" s="1"/>
  <c r="G69" i="38"/>
  <c r="H69" i="38" s="1"/>
  <c r="CX8" i="16" s="1"/>
  <c r="G73" i="38"/>
  <c r="H73" i="38" s="1"/>
  <c r="G70" i="38"/>
  <c r="H70" i="38" s="1"/>
  <c r="G74" i="38"/>
  <c r="H74" i="38" s="1"/>
  <c r="G77" i="38"/>
  <c r="G80" i="38"/>
  <c r="G81" i="38"/>
  <c r="H81" i="38" s="1"/>
  <c r="G82" i="38"/>
  <c r="H82" i="38" s="1"/>
  <c r="G83" i="38"/>
  <c r="H83" i="38" s="1"/>
  <c r="CX33" i="16" s="1"/>
  <c r="G84" i="38"/>
  <c r="G85" i="38"/>
  <c r="H85" i="38" s="1"/>
  <c r="G89" i="38"/>
  <c r="H89" i="38" s="1"/>
  <c r="G90" i="38"/>
  <c r="H90" i="38" s="1"/>
  <c r="G95" i="38"/>
  <c r="G96" i="38"/>
  <c r="H96" i="38" s="1"/>
  <c r="G101" i="38"/>
  <c r="H101" i="38" s="1"/>
  <c r="G102" i="38"/>
  <c r="H102" i="38" s="1"/>
  <c r="G104" i="38"/>
  <c r="H104" i="38" s="1"/>
  <c r="CX12" i="16" s="1"/>
  <c r="G105" i="38"/>
  <c r="H105" i="38" s="1"/>
  <c r="G106" i="38"/>
  <c r="H106" i="38" s="1"/>
  <c r="G107" i="38"/>
  <c r="H107" i="38" s="1"/>
  <c r="G111" i="38"/>
  <c r="H111" i="38" s="1"/>
  <c r="G112" i="38"/>
  <c r="H112" i="38" s="1"/>
  <c r="G113" i="38"/>
  <c r="H113" i="38" s="1"/>
  <c r="G117" i="38"/>
  <c r="H117" i="38" s="1"/>
  <c r="CX22" i="16" s="1"/>
  <c r="G118" i="38"/>
  <c r="G121" i="38"/>
  <c r="H121" i="38" s="1"/>
  <c r="G127" i="38"/>
  <c r="H127" i="38" s="1"/>
  <c r="G130" i="38"/>
  <c r="H130" i="38" s="1"/>
  <c r="G131" i="38"/>
  <c r="H131" i="38" s="1"/>
  <c r="G145" i="38"/>
  <c r="H145" i="38" s="1"/>
  <c r="G146" i="38"/>
  <c r="H146" i="38" s="1"/>
  <c r="G147" i="38"/>
  <c r="G148" i="38"/>
  <c r="H148" i="38" s="1"/>
  <c r="G151" i="38"/>
  <c r="H151" i="38" s="1"/>
  <c r="G149" i="38"/>
  <c r="H149" i="38" s="1"/>
  <c r="G150" i="38"/>
  <c r="H150" i="38" s="1"/>
  <c r="G153" i="38"/>
  <c r="G156" i="38"/>
  <c r="H156" i="38" s="1"/>
  <c r="G157" i="38"/>
  <c r="H157" i="38" s="1"/>
  <c r="G158" i="38"/>
  <c r="G159" i="38"/>
  <c r="G160" i="38"/>
  <c r="H160" i="38" s="1"/>
  <c r="G161" i="38"/>
  <c r="H161" i="38" s="1"/>
  <c r="G164" i="38"/>
  <c r="H164" i="38" s="1"/>
  <c r="G167" i="38"/>
  <c r="G169" i="38"/>
  <c r="H169" i="38" s="1"/>
  <c r="G170" i="38"/>
  <c r="H170" i="38" s="1"/>
  <c r="G171" i="38"/>
  <c r="H171" i="38" s="1"/>
  <c r="G173" i="38"/>
  <c r="H173" i="38" s="1"/>
  <c r="G174" i="38"/>
  <c r="H174" i="38" s="1"/>
  <c r="G172" i="38"/>
  <c r="H172" i="38" s="1"/>
  <c r="G176" i="38"/>
  <c r="H176" i="38" s="1"/>
  <c r="G182" i="38"/>
  <c r="G184" i="38"/>
  <c r="H184" i="38" s="1"/>
  <c r="CX36" i="16" s="1"/>
  <c r="G183" i="38"/>
  <c r="H183" i="38" s="1"/>
  <c r="CX10" i="16" s="1"/>
  <c r="G187" i="38"/>
  <c r="H187" i="38" s="1"/>
  <c r="G192" i="38"/>
  <c r="G194" i="38"/>
  <c r="H194" i="38" s="1"/>
  <c r="G200" i="38"/>
  <c r="H200" i="38" s="1"/>
  <c r="CX26" i="16" s="1"/>
  <c r="G203" i="38"/>
  <c r="H203" i="38" s="1"/>
  <c r="CX23" i="16" s="1"/>
  <c r="G202" i="38"/>
  <c r="H202" i="38" s="1"/>
  <c r="G205" i="38"/>
  <c r="H205" i="38" s="1"/>
  <c r="G198" i="38"/>
  <c r="H198" i="38" s="1"/>
  <c r="CX39" i="16" s="1"/>
  <c r="G206" i="38"/>
  <c r="H206" i="38" s="1"/>
  <c r="CX13" i="16" s="1"/>
  <c r="G211" i="38"/>
  <c r="H211" i="38" s="1"/>
  <c r="CX28" i="16" s="1"/>
  <c r="G212" i="38"/>
  <c r="H212" i="38" s="1"/>
  <c r="G215" i="38"/>
  <c r="H215" i="38" s="1"/>
  <c r="G218" i="38"/>
  <c r="H218" i="38" s="1"/>
  <c r="G223" i="38"/>
  <c r="H223" i="38" s="1"/>
  <c r="CX17" i="16" s="1"/>
  <c r="G226" i="38"/>
  <c r="H226" i="38" s="1"/>
  <c r="CX25" i="16" s="1"/>
  <c r="G227" i="38"/>
  <c r="H227" i="38" s="1"/>
  <c r="G235" i="38"/>
  <c r="H235" i="38" s="1"/>
  <c r="G251" i="38"/>
  <c r="H251" i="38" s="1"/>
  <c r="G255" i="38"/>
  <c r="H255" i="38" s="1"/>
  <c r="CX41" i="16" s="1"/>
  <c r="G256" i="38"/>
  <c r="H256" i="38" s="1"/>
  <c r="G264" i="38"/>
  <c r="H264" i="38" s="1"/>
  <c r="G266" i="38"/>
  <c r="H266" i="38" s="1"/>
  <c r="G267" i="38"/>
  <c r="H267" i="38" s="1"/>
  <c r="G274" i="38"/>
  <c r="H274" i="38" s="1"/>
  <c r="CX11" i="16" s="1"/>
  <c r="G275" i="38"/>
  <c r="H275" i="38" s="1"/>
  <c r="G276" i="38"/>
  <c r="H276" i="38" s="1"/>
  <c r="G277" i="38"/>
  <c r="H277" i="38" s="1"/>
  <c r="G278" i="38"/>
  <c r="H278" i="38" s="1"/>
  <c r="G279" i="38"/>
  <c r="H279" i="38" s="1"/>
  <c r="G280" i="38"/>
  <c r="H280" i="38" s="1"/>
  <c r="G282" i="38"/>
  <c r="H282" i="38" s="1"/>
  <c r="G284" i="38"/>
  <c r="H284" i="38" s="1"/>
  <c r="G285" i="38"/>
  <c r="H285" i="38" s="1"/>
  <c r="G287" i="38"/>
  <c r="H287" i="38" s="1"/>
  <c r="G292" i="38"/>
  <c r="H292" i="38" s="1"/>
  <c r="G294" i="38"/>
  <c r="H294" i="38" s="1"/>
  <c r="G297" i="38"/>
  <c r="H297" i="38" s="1"/>
  <c r="G306" i="38"/>
  <c r="H306" i="38" s="1"/>
  <c r="CX44" i="16" s="1"/>
  <c r="G311" i="38"/>
  <c r="H311" i="38" s="1"/>
  <c r="G316" i="38"/>
  <c r="H316" i="38" s="1"/>
  <c r="G317" i="38"/>
  <c r="H317" i="38" s="1"/>
  <c r="G318" i="38"/>
  <c r="H318" i="38" s="1"/>
  <c r="G319" i="38"/>
  <c r="H319" i="38" s="1"/>
  <c r="G321" i="38"/>
  <c r="H321" i="38" s="1"/>
  <c r="G324" i="38"/>
  <c r="H324" i="38" s="1"/>
  <c r="G325" i="38"/>
  <c r="H325" i="38" s="1"/>
  <c r="G326" i="38"/>
  <c r="H326" i="38" s="1"/>
  <c r="G330" i="38"/>
  <c r="H330" i="38" s="1"/>
  <c r="G331" i="38"/>
  <c r="H331" i="38" s="1"/>
  <c r="G336" i="38"/>
  <c r="H336" i="38" s="1"/>
  <c r="G338" i="38"/>
  <c r="H338" i="38" s="1"/>
  <c r="G342" i="38"/>
  <c r="H342" i="38" s="1"/>
  <c r="CX20" i="16" s="1"/>
  <c r="G343" i="38"/>
  <c r="H343" i="38" s="1"/>
  <c r="G344" i="38"/>
  <c r="H344" i="38" s="1"/>
  <c r="G348" i="38"/>
  <c r="H348" i="38" s="1"/>
  <c r="G349" i="38"/>
  <c r="H349" i="38" s="1"/>
  <c r="CX42" i="16" s="1"/>
  <c r="G353" i="38"/>
  <c r="H353" i="38" s="1"/>
  <c r="G357" i="38"/>
  <c r="H357" i="38" s="1"/>
  <c r="G358" i="38"/>
  <c r="H358" i="38" s="1"/>
  <c r="G359" i="38"/>
  <c r="H359" i="38" s="1"/>
  <c r="G364" i="38"/>
  <c r="H364" i="38" s="1"/>
  <c r="G366" i="38"/>
  <c r="H366" i="38" s="1"/>
  <c r="G367" i="38"/>
  <c r="H367" i="38" s="1"/>
  <c r="G368" i="38"/>
  <c r="H368" i="38" s="1"/>
  <c r="G372" i="38"/>
  <c r="H372" i="38" s="1"/>
  <c r="G376" i="38"/>
  <c r="H376" i="38" s="1"/>
  <c r="CX46" i="16" s="1"/>
  <c r="G377" i="38"/>
  <c r="H377" i="38" s="1"/>
  <c r="G379" i="38"/>
  <c r="H379" i="38" s="1"/>
  <c r="G382" i="38"/>
  <c r="H382" i="38" s="1"/>
  <c r="CX27" i="16" s="1"/>
  <c r="G385" i="38"/>
  <c r="H385" i="38" s="1"/>
  <c r="G388" i="38"/>
  <c r="H388" i="38" s="1"/>
  <c r="G389" i="38"/>
  <c r="H389" i="38" s="1"/>
  <c r="G392" i="38"/>
  <c r="H392" i="38" s="1"/>
  <c r="G393" i="38"/>
  <c r="H393" i="38" s="1"/>
  <c r="G394" i="38"/>
  <c r="H394" i="38" s="1"/>
  <c r="G396" i="38"/>
  <c r="H396" i="38" s="1"/>
  <c r="G399" i="38"/>
  <c r="H399" i="38" s="1"/>
  <c r="G402" i="38"/>
  <c r="H402" i="38" s="1"/>
  <c r="G403" i="38"/>
  <c r="H403" i="38" s="1"/>
  <c r="CX18" i="16" s="1"/>
  <c r="G405" i="38"/>
  <c r="H405" i="38" s="1"/>
  <c r="G409" i="38"/>
  <c r="H409" i="38" s="1"/>
  <c r="G412" i="38"/>
  <c r="H412" i="38" s="1"/>
  <c r="G407" i="38"/>
  <c r="H407" i="38" s="1"/>
  <c r="G419" i="38"/>
  <c r="H419" i="38" s="1"/>
  <c r="G417" i="38"/>
  <c r="H417" i="38" s="1"/>
  <c r="G418" i="38"/>
  <c r="H418" i="38" s="1"/>
  <c r="G421" i="38"/>
  <c r="H421" i="38" s="1"/>
  <c r="G424" i="38"/>
  <c r="H424" i="38" s="1"/>
  <c r="G425" i="38"/>
  <c r="H425" i="38" s="1"/>
  <c r="CX16" i="16" s="1"/>
  <c r="G426" i="38"/>
  <c r="H426" i="38" s="1"/>
  <c r="G427" i="38"/>
  <c r="H427" i="38" s="1"/>
  <c r="G428" i="38"/>
  <c r="H428" i="38" s="1"/>
  <c r="CX40" i="16" s="1"/>
  <c r="G431" i="38"/>
  <c r="H431" i="38" s="1"/>
  <c r="G433" i="38"/>
  <c r="H433" i="38" s="1"/>
  <c r="G434" i="38"/>
  <c r="H434" i="38" s="1"/>
  <c r="G435" i="38"/>
  <c r="H435" i="38" s="1"/>
  <c r="CX30" i="16" s="1"/>
  <c r="G436" i="38"/>
  <c r="H436" i="38" s="1"/>
  <c r="CX14" i="16" s="1"/>
  <c r="G439" i="38"/>
  <c r="H439" i="38" s="1"/>
  <c r="G444" i="38"/>
  <c r="H444" i="38" s="1"/>
  <c r="G450" i="38"/>
  <c r="H450" i="38" s="1"/>
  <c r="G452" i="38"/>
  <c r="H452" i="38" s="1"/>
  <c r="G454" i="38"/>
  <c r="H454" i="38" s="1"/>
  <c r="G456" i="38"/>
  <c r="H456" i="38" s="1"/>
  <c r="G457" i="38"/>
  <c r="H457" i="38" s="1"/>
  <c r="G458" i="38"/>
  <c r="H458" i="38" s="1"/>
  <c r="G461" i="38"/>
  <c r="H461" i="38" s="1"/>
  <c r="G464" i="38"/>
  <c r="H464" i="38" s="1"/>
  <c r="G466" i="38"/>
  <c r="H466" i="38" s="1"/>
  <c r="CX29" i="16" s="1"/>
  <c r="G467" i="38"/>
  <c r="H467" i="38" s="1"/>
  <c r="G469" i="38"/>
  <c r="H469" i="38" s="1"/>
  <c r="G476" i="38"/>
  <c r="H476" i="38" s="1"/>
  <c r="G485" i="38"/>
  <c r="H485" i="38" s="1"/>
  <c r="G486" i="38"/>
  <c r="H486" i="38" s="1"/>
  <c r="G487" i="38"/>
  <c r="H487" i="38" s="1"/>
  <c r="CX32" i="16" s="1"/>
  <c r="G489" i="38"/>
  <c r="H489" i="38" s="1"/>
  <c r="G497" i="38"/>
  <c r="H497" i="38" s="1"/>
  <c r="G499" i="38"/>
  <c r="H499" i="38" s="1"/>
  <c r="G500" i="38"/>
  <c r="H500" i="38" s="1"/>
  <c r="G501" i="38"/>
  <c r="H501" i="38" s="1"/>
  <c r="CX34" i="16" s="1"/>
  <c r="G502" i="38"/>
  <c r="H502" i="38" s="1"/>
  <c r="G503" i="38"/>
  <c r="H503" i="38" s="1"/>
  <c r="G504" i="38"/>
  <c r="H504" i="38" s="1"/>
  <c r="G506" i="38"/>
  <c r="H506" i="38" s="1"/>
  <c r="G509" i="38"/>
  <c r="H509" i="38" s="1"/>
  <c r="G510" i="38"/>
  <c r="H510" i="38" s="1"/>
  <c r="CX21" i="16" s="1"/>
  <c r="G14" i="38"/>
  <c r="H14" i="38" s="1"/>
  <c r="G17" i="38"/>
  <c r="H17" i="38" s="1"/>
  <c r="G16" i="38"/>
  <c r="H16" i="38" s="1"/>
  <c r="G21" i="38"/>
  <c r="H21" i="38" s="1"/>
  <c r="G22" i="38"/>
  <c r="H22" i="38" s="1"/>
  <c r="G23" i="38"/>
  <c r="H23" i="38" s="1"/>
  <c r="G4" i="38"/>
  <c r="H4" i="38" s="1"/>
  <c r="G7" i="38"/>
  <c r="H7" i="38" s="1"/>
  <c r="G8" i="38"/>
  <c r="H8" i="38" s="1"/>
  <c r="G9" i="38"/>
  <c r="H9" i="38" s="1"/>
  <c r="G12" i="38"/>
  <c r="H12" i="38" s="1"/>
  <c r="G18" i="38"/>
  <c r="H18" i="38" s="1"/>
  <c r="G19" i="38"/>
  <c r="H19" i="38" s="1"/>
  <c r="G20" i="38"/>
  <c r="H20" i="38" s="1"/>
  <c r="G24" i="38"/>
  <c r="H24" i="38" s="1"/>
  <c r="G27" i="38"/>
  <c r="H27" i="38" s="1"/>
  <c r="G25" i="38"/>
  <c r="H25" i="38" s="1"/>
  <c r="G26" i="38"/>
  <c r="H26" i="38" s="1"/>
  <c r="G30" i="38"/>
  <c r="H30" i="38" s="1"/>
  <c r="G32" i="38"/>
  <c r="H32" i="38" s="1"/>
  <c r="G33" i="38"/>
  <c r="H33" i="38" s="1"/>
  <c r="G34" i="38"/>
  <c r="H34" i="38" s="1"/>
  <c r="G36" i="38"/>
  <c r="H36" i="38" s="1"/>
  <c r="G37" i="38"/>
  <c r="H37" i="38" s="1"/>
  <c r="G40" i="38"/>
  <c r="H40" i="38" s="1"/>
  <c r="G35" i="38"/>
  <c r="H35" i="38" s="1"/>
  <c r="G38" i="38"/>
  <c r="H38" i="38" s="1"/>
  <c r="G41" i="38"/>
  <c r="H41" i="38" s="1"/>
  <c r="G45" i="38"/>
  <c r="H45" i="38" s="1"/>
  <c r="G46" i="38"/>
  <c r="H46" i="38" s="1"/>
  <c r="G51" i="38"/>
  <c r="H51" i="38" s="1"/>
  <c r="G48" i="38"/>
  <c r="H48" i="38" s="1"/>
  <c r="G49" i="38"/>
  <c r="H49" i="38" s="1"/>
  <c r="G52" i="38"/>
  <c r="H52" i="38" s="1"/>
  <c r="G53" i="38"/>
  <c r="H53" i="38" s="1"/>
  <c r="G54" i="38"/>
  <c r="H54" i="38" s="1"/>
  <c r="G55" i="38"/>
  <c r="H55" i="38" s="1"/>
  <c r="G58" i="38"/>
  <c r="H58" i="38" s="1"/>
  <c r="G59" i="38"/>
  <c r="H59" i="38" s="1"/>
  <c r="G60" i="38"/>
  <c r="H60" i="38" s="1"/>
  <c r="G61" i="38"/>
  <c r="H61" i="38" s="1"/>
  <c r="G62" i="38"/>
  <c r="H62" i="38" s="1"/>
  <c r="G63" i="38"/>
  <c r="H63" i="38" s="1"/>
  <c r="G65" i="38"/>
  <c r="H65" i="38" s="1"/>
  <c r="G66" i="38"/>
  <c r="H66" i="38" s="1"/>
  <c r="G67" i="38"/>
  <c r="H67" i="38" s="1"/>
  <c r="G68" i="38"/>
  <c r="H68" i="38" s="1"/>
  <c r="G71" i="38"/>
  <c r="H71" i="38" s="1"/>
  <c r="G72" i="38"/>
  <c r="H72" i="38" s="1"/>
  <c r="G76" i="38"/>
  <c r="H76" i="38" s="1"/>
  <c r="G75" i="38"/>
  <c r="H75" i="38" s="1"/>
  <c r="G79" i="38"/>
  <c r="H79" i="38" s="1"/>
  <c r="G86" i="38"/>
  <c r="H86" i="38" s="1"/>
  <c r="G87" i="38"/>
  <c r="H87" i="38" s="1"/>
  <c r="G88" i="38"/>
  <c r="H88" i="38" s="1"/>
  <c r="G92" i="38"/>
  <c r="H92" i="38" s="1"/>
  <c r="G103" i="38"/>
  <c r="H103" i="38" s="1"/>
  <c r="G93" i="38"/>
  <c r="H93" i="38" s="1"/>
  <c r="G94" i="38"/>
  <c r="H94" i="38" s="1"/>
  <c r="G98" i="38"/>
  <c r="H98" i="38" s="1"/>
  <c r="G97" i="38"/>
  <c r="H97" i="38" s="1"/>
  <c r="G99" i="38"/>
  <c r="H99" i="38" s="1"/>
  <c r="G100" i="38"/>
  <c r="H100" i="38" s="1"/>
  <c r="G108" i="38"/>
  <c r="H108" i="38" s="1"/>
  <c r="G109" i="38"/>
  <c r="H109" i="38" s="1"/>
  <c r="G114" i="38"/>
  <c r="H114" i="38" s="1"/>
  <c r="G110" i="38"/>
  <c r="H110" i="38" s="1"/>
  <c r="G115" i="38"/>
  <c r="H115" i="38" s="1"/>
  <c r="G119" i="38"/>
  <c r="H119" i="38" s="1"/>
  <c r="G122" i="38"/>
  <c r="H122" i="38" s="1"/>
  <c r="G124" i="38"/>
  <c r="H124" i="38" s="1"/>
  <c r="G116" i="38"/>
  <c r="H116" i="38" s="1"/>
  <c r="G120" i="38"/>
  <c r="H120" i="38" s="1"/>
  <c r="G123" i="38"/>
  <c r="H123" i="38" s="1"/>
  <c r="G125" i="38"/>
  <c r="H125" i="38" s="1"/>
  <c r="G126" i="38"/>
  <c r="H126" i="38" s="1"/>
  <c r="G128" i="38"/>
  <c r="H128" i="38" s="1"/>
  <c r="G132" i="38"/>
  <c r="H132" i="38" s="1"/>
  <c r="G129" i="38"/>
  <c r="H129" i="38" s="1"/>
  <c r="G134" i="38"/>
  <c r="H134" i="38" s="1"/>
  <c r="G133" i="38"/>
  <c r="H133" i="38" s="1"/>
  <c r="G137" i="38"/>
  <c r="H137" i="38" s="1"/>
  <c r="G138" i="38"/>
  <c r="H138" i="38" s="1"/>
  <c r="G139" i="38"/>
  <c r="H139" i="38" s="1"/>
  <c r="G140" i="38"/>
  <c r="H140" i="38" s="1"/>
  <c r="G143" i="38"/>
  <c r="H143" i="38" s="1"/>
  <c r="G152" i="38"/>
  <c r="H152" i="38" s="1"/>
  <c r="G135" i="38"/>
  <c r="H135" i="38" s="1"/>
  <c r="G136" i="38"/>
  <c r="H136" i="38" s="1"/>
  <c r="G141" i="38"/>
  <c r="H141" i="38" s="1"/>
  <c r="G144" i="38"/>
  <c r="H144" i="38" s="1"/>
  <c r="G154" i="38"/>
  <c r="H154" i="38" s="1"/>
  <c r="G155" i="38"/>
  <c r="H155" i="38" s="1"/>
  <c r="G162" i="38"/>
  <c r="H162" i="38" s="1"/>
  <c r="G163" i="38"/>
  <c r="H163" i="38" s="1"/>
  <c r="G178" i="38"/>
  <c r="H178" i="38" s="1"/>
  <c r="G179" i="38"/>
  <c r="H179" i="38" s="1"/>
  <c r="G166" i="38"/>
  <c r="H166" i="38" s="1"/>
  <c r="G175" i="38"/>
  <c r="H175" i="38" s="1"/>
  <c r="G180" i="38"/>
  <c r="H180" i="38" s="1"/>
  <c r="G181" i="38"/>
  <c r="H181" i="38" s="1"/>
  <c r="G185" i="38"/>
  <c r="H185" i="38" s="1"/>
  <c r="G186" i="38"/>
  <c r="H186" i="38" s="1"/>
  <c r="G188" i="38"/>
  <c r="H188" i="38" s="1"/>
  <c r="G193" i="38"/>
  <c r="H193" i="38" s="1"/>
  <c r="G207" i="38"/>
  <c r="H207" i="38" s="1"/>
  <c r="G213" i="38"/>
  <c r="H213" i="38" s="1"/>
  <c r="G189" i="38"/>
  <c r="H189" i="38" s="1"/>
  <c r="G190" i="38"/>
  <c r="H190" i="38" s="1"/>
  <c r="G191" i="38"/>
  <c r="H191" i="38" s="1"/>
  <c r="G197" i="38"/>
  <c r="H197" i="38" s="1"/>
  <c r="G204" i="38"/>
  <c r="H204" i="38" s="1"/>
  <c r="G208" i="38"/>
  <c r="H208" i="38" s="1"/>
  <c r="G209" i="38"/>
  <c r="H209" i="38" s="1"/>
  <c r="G210" i="38"/>
  <c r="H210" i="38" s="1"/>
  <c r="G214" i="38"/>
  <c r="H214" i="38" s="1"/>
  <c r="G216" i="38"/>
  <c r="H216" i="38" s="1"/>
  <c r="G217" i="38"/>
  <c r="H217" i="38" s="1"/>
  <c r="G219" i="38"/>
  <c r="H219" i="38" s="1"/>
  <c r="G220" i="38"/>
  <c r="H220" i="38" s="1"/>
  <c r="G221" i="38"/>
  <c r="H221" i="38" s="1"/>
  <c r="G222" i="38"/>
  <c r="H222" i="38" s="1"/>
  <c r="G225" i="38"/>
  <c r="H225" i="38" s="1"/>
  <c r="G224" i="38"/>
  <c r="H224" i="38" s="1"/>
  <c r="G229" i="38"/>
  <c r="H229" i="38" s="1"/>
  <c r="G228" i="38"/>
  <c r="H228" i="38" s="1"/>
  <c r="G230" i="38"/>
  <c r="H230" i="38" s="1"/>
  <c r="G233" i="38"/>
  <c r="H233" i="38" s="1"/>
  <c r="G234" i="38"/>
  <c r="H234" i="38" s="1"/>
  <c r="G231" i="38"/>
  <c r="H231" i="38" s="1"/>
  <c r="G232" i="38"/>
  <c r="H232" i="38" s="1"/>
  <c r="G237" i="38"/>
  <c r="H237" i="38" s="1"/>
  <c r="G238" i="38"/>
  <c r="H238" i="38" s="1"/>
  <c r="G239" i="38"/>
  <c r="H239" i="38" s="1"/>
  <c r="G240" i="38"/>
  <c r="H240" i="38" s="1"/>
  <c r="G241" i="38"/>
  <c r="H241" i="38" s="1"/>
  <c r="G242" i="38"/>
  <c r="H242" i="38" s="1"/>
  <c r="G243" i="38"/>
  <c r="H243" i="38" s="1"/>
  <c r="G246" i="38"/>
  <c r="H246" i="38" s="1"/>
  <c r="G247" i="38"/>
  <c r="H247" i="38" s="1"/>
  <c r="G248" i="38"/>
  <c r="H248" i="38" s="1"/>
  <c r="G250" i="38"/>
  <c r="H250" i="38" s="1"/>
  <c r="G252" i="38"/>
  <c r="H252" i="38" s="1"/>
  <c r="G245" i="38"/>
  <c r="H245" i="38" s="1"/>
  <c r="G249" i="38"/>
  <c r="H249" i="38" s="1"/>
  <c r="G253" i="38"/>
  <c r="H253" i="38" s="1"/>
  <c r="G254" i="38"/>
  <c r="H254" i="38" s="1"/>
  <c r="G257" i="38"/>
  <c r="H257" i="38" s="1"/>
  <c r="G258" i="38"/>
  <c r="H258" i="38" s="1"/>
  <c r="G259" i="38"/>
  <c r="H259" i="38" s="1"/>
  <c r="G261" i="38"/>
  <c r="H261" i="38" s="1"/>
  <c r="G262" i="38"/>
  <c r="H262" i="38" s="1"/>
  <c r="G263" i="38"/>
  <c r="H263" i="38" s="1"/>
  <c r="G268" i="38"/>
  <c r="H268" i="38" s="1"/>
  <c r="G269" i="38"/>
  <c r="H269" i="38" s="1"/>
  <c r="G270" i="38"/>
  <c r="H270" i="38" s="1"/>
  <c r="G265" i="38"/>
  <c r="H265" i="38" s="1"/>
  <c r="G271" i="38"/>
  <c r="H271" i="38" s="1"/>
  <c r="G272" i="38"/>
  <c r="H272" i="38" s="1"/>
  <c r="G273" i="38"/>
  <c r="H273" i="38" s="1"/>
  <c r="G288" i="38"/>
  <c r="H288" i="38" s="1"/>
  <c r="G291" i="38"/>
  <c r="H291" i="38" s="1"/>
  <c r="G236" i="38"/>
  <c r="H236" i="38" s="1"/>
  <c r="G281" i="38"/>
  <c r="H281" i="38" s="1"/>
  <c r="G286" i="38"/>
  <c r="H286" i="38" s="1"/>
  <c r="G290" i="38"/>
  <c r="H290" i="38" s="1"/>
  <c r="G289" i="38"/>
  <c r="H289" i="38" s="1"/>
  <c r="G293" i="38"/>
  <c r="H293" i="38" s="1"/>
  <c r="G295" i="38"/>
  <c r="H295" i="38" s="1"/>
  <c r="G296" i="38"/>
  <c r="H296" i="38" s="1"/>
  <c r="G298" i="38"/>
  <c r="H298" i="38" s="1"/>
  <c r="G299" i="38"/>
  <c r="H299" i="38" s="1"/>
  <c r="G300" i="38"/>
  <c r="H300" i="38" s="1"/>
  <c r="G301" i="38"/>
  <c r="H301" i="38" s="1"/>
  <c r="G302" i="38"/>
  <c r="H302" i="38" s="1"/>
  <c r="G303" i="38"/>
  <c r="H303" i="38" s="1"/>
  <c r="G304" i="38"/>
  <c r="H304" i="38" s="1"/>
  <c r="G305" i="38"/>
  <c r="H305" i="38" s="1"/>
  <c r="G309" i="38"/>
  <c r="H309" i="38" s="1"/>
  <c r="G307" i="38"/>
  <c r="H307" i="38" s="1"/>
  <c r="G308" i="38"/>
  <c r="H308" i="38" s="1"/>
  <c r="G310" i="38"/>
  <c r="H310" i="38" s="1"/>
  <c r="G312" i="38"/>
  <c r="H312" i="38" s="1"/>
  <c r="G313" i="38"/>
  <c r="H313" i="38" s="1"/>
  <c r="G314" i="38"/>
  <c r="H314" i="38" s="1"/>
  <c r="G315" i="38"/>
  <c r="H315" i="38" s="1"/>
  <c r="G322" i="38"/>
  <c r="H322" i="38" s="1"/>
  <c r="G323" i="38"/>
  <c r="H323" i="38" s="1"/>
  <c r="G327" i="38"/>
  <c r="H327" i="38" s="1"/>
  <c r="G328" i="38"/>
  <c r="H328" i="38" s="1"/>
  <c r="G329" i="38"/>
  <c r="H329" i="38" s="1"/>
  <c r="G333" i="38"/>
  <c r="H333" i="38" s="1"/>
  <c r="G334" i="38"/>
  <c r="H334" i="38" s="1"/>
  <c r="G335" i="38"/>
  <c r="H335" i="38" s="1"/>
  <c r="G341" i="38"/>
  <c r="H341" i="38" s="1"/>
  <c r="G332" i="38"/>
  <c r="H332" i="38" s="1"/>
  <c r="G337" i="38"/>
  <c r="H337" i="38" s="1"/>
  <c r="G340" i="38"/>
  <c r="H340" i="38" s="1"/>
  <c r="G345" i="38"/>
  <c r="H345" i="38" s="1"/>
  <c r="G346" i="38"/>
  <c r="H346" i="38" s="1"/>
  <c r="G347" i="38"/>
  <c r="H347" i="38" s="1"/>
  <c r="G351" i="38"/>
  <c r="H351" i="38" s="1"/>
  <c r="G352" i="38"/>
  <c r="H352" i="38" s="1"/>
  <c r="G354" i="38"/>
  <c r="H354" i="38" s="1"/>
  <c r="G355" i="38"/>
  <c r="H355" i="38" s="1"/>
  <c r="G365" i="38"/>
  <c r="H365" i="38" s="1"/>
  <c r="G369" i="38"/>
  <c r="H369" i="38" s="1"/>
  <c r="G350" i="38"/>
  <c r="H350" i="38" s="1"/>
  <c r="G356" i="38"/>
  <c r="H356" i="38" s="1"/>
  <c r="G361" i="38"/>
  <c r="H361" i="38" s="1"/>
  <c r="G360" i="38"/>
  <c r="H360" i="38" s="1"/>
  <c r="G362" i="38"/>
  <c r="H362" i="38" s="1"/>
  <c r="G363" i="38"/>
  <c r="H363" i="38" s="1"/>
  <c r="G370" i="38"/>
  <c r="H370" i="38" s="1"/>
  <c r="G374" i="38"/>
  <c r="H374" i="38" s="1"/>
  <c r="G380" i="38"/>
  <c r="H380" i="38" s="1"/>
  <c r="G373" i="38"/>
  <c r="H373" i="38" s="1"/>
  <c r="G375" i="38"/>
  <c r="H375" i="38" s="1"/>
  <c r="G378" i="38"/>
  <c r="H378" i="38" s="1"/>
  <c r="G386" i="38"/>
  <c r="H386" i="38" s="1"/>
  <c r="G381" i="38"/>
  <c r="H381" i="38" s="1"/>
  <c r="G383" i="38"/>
  <c r="H383" i="38" s="1"/>
  <c r="G384" i="38"/>
  <c r="H384" i="38" s="1"/>
  <c r="G387" i="38"/>
  <c r="H387" i="38" s="1"/>
  <c r="G390" i="38"/>
  <c r="H390" i="38" s="1"/>
  <c r="G391" i="38"/>
  <c r="H391" i="38" s="1"/>
  <c r="G395" i="38"/>
  <c r="H395" i="38" s="1"/>
  <c r="G398" i="38"/>
  <c r="H398" i="38" s="1"/>
  <c r="G400" i="38"/>
  <c r="H400" i="38" s="1"/>
  <c r="G401" i="38"/>
  <c r="H401" i="38" s="1"/>
  <c r="G404" i="38"/>
  <c r="H404" i="38" s="1"/>
  <c r="G406" i="38"/>
  <c r="H406" i="38" s="1"/>
  <c r="G410" i="38"/>
  <c r="H410" i="38" s="1"/>
  <c r="G413" i="38"/>
  <c r="H413" i="38" s="1"/>
  <c r="G415" i="38"/>
  <c r="H415" i="38" s="1"/>
  <c r="G411" i="38"/>
  <c r="H411" i="38" s="1"/>
  <c r="G408" i="38"/>
  <c r="H408" i="38" s="1"/>
  <c r="G414" i="38"/>
  <c r="H414" i="38" s="1"/>
  <c r="G422" i="38"/>
  <c r="H422" i="38" s="1"/>
  <c r="G416" i="38"/>
  <c r="H416" i="38" s="1"/>
  <c r="G420" i="38"/>
  <c r="H420" i="38" s="1"/>
  <c r="G423" i="38"/>
  <c r="H423" i="38" s="1"/>
  <c r="G432" i="38"/>
  <c r="H432" i="38" s="1"/>
  <c r="G437" i="38"/>
  <c r="H437" i="38" s="1"/>
  <c r="G441" i="38"/>
  <c r="H441" i="38" s="1"/>
  <c r="G442" i="38"/>
  <c r="H442" i="38" s="1"/>
  <c r="G445" i="38"/>
  <c r="H445" i="38" s="1"/>
  <c r="G447" i="38"/>
  <c r="H447" i="38" s="1"/>
  <c r="G443" i="38"/>
  <c r="H443" i="38" s="1"/>
  <c r="G446" i="38"/>
  <c r="H446" i="38" s="1"/>
  <c r="G455" i="38"/>
  <c r="H455" i="38" s="1"/>
  <c r="G448" i="38"/>
  <c r="H448" i="38" s="1"/>
  <c r="G449" i="38"/>
  <c r="H449" i="38" s="1"/>
  <c r="G451" i="38"/>
  <c r="H451" i="38" s="1"/>
  <c r="G453" i="38"/>
  <c r="H453" i="38" s="1"/>
  <c r="G463" i="38"/>
  <c r="H463" i="38" s="1"/>
  <c r="G460" i="38"/>
  <c r="H460" i="38" s="1"/>
  <c r="G470" i="38"/>
  <c r="H470" i="38" s="1"/>
  <c r="G465" i="38"/>
  <c r="H465" i="38" s="1"/>
  <c r="G468" i="38"/>
  <c r="H468" i="38" s="1"/>
  <c r="G472" i="38"/>
  <c r="H472" i="38" s="1"/>
  <c r="G474" i="38"/>
  <c r="H474" i="38" s="1"/>
  <c r="G475" i="38"/>
  <c r="H475" i="38" s="1"/>
  <c r="G473" i="38"/>
  <c r="H473" i="38" s="1"/>
  <c r="G477" i="38"/>
  <c r="H477" i="38" s="1"/>
  <c r="G478" i="38"/>
  <c r="H478" i="38" s="1"/>
  <c r="G480" i="38"/>
  <c r="H480" i="38" s="1"/>
  <c r="G479" i="38"/>
  <c r="H479" i="38" s="1"/>
  <c r="G481" i="38"/>
  <c r="H481" i="38" s="1"/>
  <c r="G482" i="38"/>
  <c r="H482" i="38" s="1"/>
  <c r="G483" i="38"/>
  <c r="H483" i="38" s="1"/>
  <c r="G484" i="38"/>
  <c r="H484" i="38" s="1"/>
  <c r="G488" i="38"/>
  <c r="H488" i="38" s="1"/>
  <c r="G490" i="38"/>
  <c r="H490" i="38" s="1"/>
  <c r="G491" i="38"/>
  <c r="H491" i="38" s="1"/>
  <c r="G492" i="38"/>
  <c r="H492" i="38" s="1"/>
  <c r="G494" i="38"/>
  <c r="H494" i="38" s="1"/>
  <c r="G496" i="38"/>
  <c r="H496" i="38" s="1"/>
  <c r="G498" i="38"/>
  <c r="H498" i="38" s="1"/>
  <c r="G507" i="38"/>
  <c r="H507" i="38" s="1"/>
  <c r="G511" i="38"/>
  <c r="H511" i="38" s="1"/>
  <c r="G495" i="38"/>
  <c r="H495" i="38" s="1"/>
  <c r="G493" i="38"/>
  <c r="H493" i="38" s="1"/>
  <c r="G508" i="38"/>
  <c r="H508" i="38" s="1"/>
  <c r="G512" i="38"/>
  <c r="H512" i="38" s="1"/>
  <c r="G2" i="38"/>
  <c r="H2" i="38" s="1"/>
  <c r="Z26" i="16" l="1"/>
  <c r="Z14" i="16"/>
  <c r="Z27" i="16"/>
  <c r="Z23" i="16"/>
  <c r="Z17" i="16"/>
  <c r="Z10" i="16"/>
  <c r="Z15" i="16"/>
  <c r="Z8" i="16"/>
  <c r="Z7" i="16"/>
  <c r="Z16" i="16"/>
  <c r="Z12" i="16"/>
  <c r="J17" i="37"/>
  <c r="L17" i="37" s="1"/>
  <c r="N17" i="37" s="1"/>
  <c r="I17" i="37"/>
  <c r="K17" i="37" s="1"/>
  <c r="M17" i="37" s="1"/>
  <c r="B8" i="37"/>
  <c r="B9" i="37"/>
  <c r="B10" i="37"/>
  <c r="B11" i="37"/>
  <c r="B12" i="37"/>
  <c r="B13" i="37"/>
  <c r="B14" i="37"/>
  <c r="B15" i="37"/>
  <c r="B16" i="37"/>
  <c r="BQ8" i="16" l="1"/>
  <c r="BQ9" i="16"/>
  <c r="BQ10" i="16"/>
  <c r="BQ11" i="16"/>
  <c r="BQ12" i="16"/>
  <c r="BQ13" i="16"/>
  <c r="BQ14" i="16"/>
  <c r="BQ15" i="16"/>
  <c r="BQ16" i="16"/>
  <c r="BQ17" i="16"/>
  <c r="BQ18" i="16"/>
  <c r="BQ19" i="16"/>
  <c r="BQ20" i="16"/>
  <c r="BQ21" i="16"/>
  <c r="BQ22" i="16"/>
  <c r="BQ23" i="16"/>
  <c r="BQ24" i="16"/>
  <c r="BQ25" i="16"/>
  <c r="BQ26" i="16"/>
  <c r="BQ27" i="16"/>
  <c r="BQ28" i="16"/>
  <c r="BQ29" i="16"/>
  <c r="BQ30" i="16"/>
  <c r="BQ31" i="16"/>
  <c r="BQ32" i="16"/>
  <c r="BQ33" i="16"/>
  <c r="BQ34" i="16"/>
  <c r="BQ35" i="16"/>
  <c r="BQ36" i="16"/>
  <c r="BQ37" i="16"/>
  <c r="BQ38" i="16"/>
  <c r="BQ39" i="16"/>
  <c r="BQ40" i="16"/>
  <c r="BQ41" i="16"/>
  <c r="BQ42" i="16"/>
  <c r="BQ43" i="16"/>
  <c r="BQ44" i="16"/>
  <c r="BQ45" i="16"/>
  <c r="BQ46" i="16"/>
  <c r="BQ47" i="16"/>
  <c r="BQ48" i="16"/>
  <c r="BQ49" i="16"/>
  <c r="BQ50" i="16"/>
  <c r="CK7" i="16"/>
  <c r="L7" i="6"/>
  <c r="CK8" i="16"/>
  <c r="CK9" i="16"/>
  <c r="CK10" i="16"/>
  <c r="CK11" i="16"/>
  <c r="CK12" i="16"/>
  <c r="CK13" i="16"/>
  <c r="CK14" i="16"/>
  <c r="CK15" i="16"/>
  <c r="CK16" i="16"/>
  <c r="CK17" i="16"/>
  <c r="CK18" i="16"/>
  <c r="CK19" i="16"/>
  <c r="CK20" i="16"/>
  <c r="CK21" i="16"/>
  <c r="CK22" i="16"/>
  <c r="CK23" i="16"/>
  <c r="CK24" i="16"/>
  <c r="CK25" i="16"/>
  <c r="CK26" i="16"/>
  <c r="CK27" i="16"/>
  <c r="CK28" i="16"/>
  <c r="CK29" i="16"/>
  <c r="CK30" i="16"/>
  <c r="CK31" i="16"/>
  <c r="CK32" i="16"/>
  <c r="CK33" i="16"/>
  <c r="CK34" i="16"/>
  <c r="CK35" i="16"/>
  <c r="CK36" i="16"/>
  <c r="CK37" i="16"/>
  <c r="CK38" i="16"/>
  <c r="CK39" i="16"/>
  <c r="CK40" i="16"/>
  <c r="CK41" i="16"/>
  <c r="CK42" i="16"/>
  <c r="CK43" i="16"/>
  <c r="CK44" i="16"/>
  <c r="CK45" i="16"/>
  <c r="CK46" i="16"/>
  <c r="A4" i="17"/>
  <c r="CS10" i="37"/>
  <c r="CS11" i="37"/>
  <c r="CS12" i="37"/>
  <c r="CS13" i="37"/>
  <c r="CS14" i="37"/>
  <c r="CS15" i="37"/>
  <c r="CS16" i="37"/>
  <c r="CS17" i="37"/>
  <c r="CS18" i="37"/>
  <c r="CS19" i="37"/>
  <c r="CS20" i="37"/>
  <c r="CS21" i="37"/>
  <c r="CS22" i="37"/>
  <c r="CS23" i="37"/>
  <c r="CS24" i="37"/>
  <c r="CS25" i="37"/>
  <c r="CS26" i="37"/>
  <c r="CS27" i="37"/>
  <c r="CS28" i="37"/>
  <c r="CS29" i="37"/>
  <c r="CS30" i="37"/>
  <c r="CS31" i="37"/>
  <c r="CS32" i="37"/>
  <c r="CS33" i="37"/>
  <c r="CS34" i="37"/>
  <c r="CQ7" i="37"/>
  <c r="CR7" i="37" s="1"/>
  <c r="CS7" i="37" s="1"/>
  <c r="AG47" i="6" s="1"/>
  <c r="L47" i="6"/>
  <c r="P7" i="37"/>
  <c r="AD8" i="37"/>
  <c r="AD9" i="37"/>
  <c r="AD10" i="37"/>
  <c r="AD11" i="37"/>
  <c r="AD7" i="37"/>
  <c r="AR8" i="37"/>
  <c r="AR9" i="37"/>
  <c r="AR10" i="37"/>
  <c r="AR11" i="37"/>
  <c r="AR12" i="37"/>
  <c r="AR13" i="37"/>
  <c r="AR14" i="37"/>
  <c r="AR15" i="37"/>
  <c r="AR16" i="37"/>
  <c r="AR17" i="37"/>
  <c r="AR18" i="37"/>
  <c r="BF8" i="37"/>
  <c r="BF9" i="37"/>
  <c r="BF10" i="37"/>
  <c r="BF11" i="37"/>
  <c r="BF12" i="37"/>
  <c r="BF13" i="37"/>
  <c r="BF14" i="37"/>
  <c r="BF15" i="37"/>
  <c r="BF16" i="37"/>
  <c r="BF17" i="37"/>
  <c r="BF18" i="37"/>
  <c r="BF19" i="37"/>
  <c r="BF20" i="37"/>
  <c r="BF21" i="37"/>
  <c r="BF22" i="37"/>
  <c r="BF23" i="37"/>
  <c r="BF24" i="37"/>
  <c r="BF25" i="37"/>
  <c r="BF26" i="37"/>
  <c r="BF27" i="37"/>
  <c r="BF28" i="37"/>
  <c r="BF29" i="37"/>
  <c r="BF30" i="37"/>
  <c r="BF31" i="37"/>
  <c r="BF32" i="37"/>
  <c r="BF33" i="37"/>
  <c r="BF34" i="37"/>
  <c r="BT8" i="37"/>
  <c r="BT9" i="37"/>
  <c r="BT10" i="37"/>
  <c r="BT11" i="37"/>
  <c r="BT12" i="37"/>
  <c r="BT13" i="37"/>
  <c r="BT14" i="37"/>
  <c r="BT15" i="37"/>
  <c r="BT16" i="37"/>
  <c r="BT17" i="37"/>
  <c r="BT18" i="37"/>
  <c r="BT19" i="37"/>
  <c r="BT20" i="37"/>
  <c r="BT21" i="37"/>
  <c r="BT22" i="37"/>
  <c r="BT23" i="37"/>
  <c r="BT24" i="37"/>
  <c r="BT25" i="37"/>
  <c r="BT26" i="37"/>
  <c r="BT27" i="37"/>
  <c r="BT28" i="37"/>
  <c r="BT29" i="37"/>
  <c r="BT30" i="37"/>
  <c r="BT31" i="37"/>
  <c r="BT32" i="37"/>
  <c r="BT33" i="37"/>
  <c r="BT34" i="37"/>
  <c r="BF7" i="37"/>
  <c r="BT7" i="37"/>
  <c r="CH7" i="37"/>
  <c r="CH8" i="37"/>
  <c r="CH9" i="37"/>
  <c r="CH10" i="37"/>
  <c r="CH11" i="37"/>
  <c r="CH12" i="37"/>
  <c r="CH13" i="37"/>
  <c r="CH14" i="37"/>
  <c r="CH15" i="37"/>
  <c r="CH16" i="37"/>
  <c r="CH17" i="37"/>
  <c r="CH18" i="37"/>
  <c r="CH19" i="37"/>
  <c r="CH20" i="37"/>
  <c r="CH21" i="37"/>
  <c r="CH22" i="37"/>
  <c r="CH23" i="37"/>
  <c r="CH24" i="37"/>
  <c r="CH25" i="37"/>
  <c r="CH26" i="37"/>
  <c r="CH27" i="37"/>
  <c r="CH28" i="37"/>
  <c r="CH29" i="37"/>
  <c r="CH30" i="37"/>
  <c r="CH31" i="37"/>
  <c r="CH32" i="37"/>
  <c r="CH33" i="37"/>
  <c r="CH34" i="37"/>
  <c r="B7" i="37"/>
  <c r="AG134" i="6"/>
  <c r="AG133" i="6"/>
  <c r="AY133" i="6" s="1"/>
  <c r="AG132" i="6"/>
  <c r="AY132" i="6" s="1"/>
  <c r="AG131" i="6"/>
  <c r="AY131" i="6" s="1"/>
  <c r="AG130" i="6"/>
  <c r="AY130" i="6" s="1"/>
  <c r="AG129" i="6"/>
  <c r="AY129" i="6" s="1"/>
  <c r="AG128" i="6"/>
  <c r="AY128" i="6" s="1"/>
  <c r="AG127" i="6"/>
  <c r="AY127" i="6" s="1"/>
  <c r="AG126" i="6"/>
  <c r="AG125" i="6"/>
  <c r="AY125" i="6" s="1"/>
  <c r="AG124" i="6"/>
  <c r="AY124" i="6" s="1"/>
  <c r="AG123" i="6"/>
  <c r="AG122" i="6"/>
  <c r="AY122" i="6" s="1"/>
  <c r="AG121" i="6"/>
  <c r="AY121" i="6" s="1"/>
  <c r="AG120" i="6"/>
  <c r="AY120" i="6" s="1"/>
  <c r="AG119" i="6"/>
  <c r="AY119" i="6" s="1"/>
  <c r="AG118" i="6"/>
  <c r="AY118" i="6" s="1"/>
  <c r="AG117" i="6"/>
  <c r="AY117" i="6" s="1"/>
  <c r="AG116" i="6"/>
  <c r="AY116" i="6" s="1"/>
  <c r="AG115" i="6"/>
  <c r="AY115" i="6" s="1"/>
  <c r="AG114" i="6"/>
  <c r="AY114" i="6" s="1"/>
  <c r="AG113" i="6"/>
  <c r="AY113" i="6" s="1"/>
  <c r="AG112" i="6"/>
  <c r="AG111" i="6"/>
  <c r="AY111" i="6" s="1"/>
  <c r="AG110" i="6"/>
  <c r="AY110" i="6" s="1"/>
  <c r="AG109" i="6"/>
  <c r="AY109" i="6" s="1"/>
  <c r="AG108" i="6"/>
  <c r="AY108" i="6" s="1"/>
  <c r="AG58" i="6"/>
  <c r="AY58" i="6" s="1"/>
  <c r="AG76" i="6"/>
  <c r="AY76" i="6" s="1"/>
  <c r="AG73" i="6"/>
  <c r="AY73" i="6" s="1"/>
  <c r="AG72" i="6"/>
  <c r="AY72" i="6" s="1"/>
  <c r="AG65" i="6"/>
  <c r="AY65" i="6" s="1"/>
  <c r="AG75" i="6"/>
  <c r="AY75" i="6" s="1"/>
  <c r="AG82" i="6"/>
  <c r="AY82" i="6" s="1"/>
  <c r="AG107" i="6"/>
  <c r="AY107" i="6" s="1"/>
  <c r="AG106" i="6"/>
  <c r="AY106" i="6" s="1"/>
  <c r="AG105" i="6"/>
  <c r="AG50" i="6"/>
  <c r="AG43" i="6"/>
  <c r="AY43" i="6" s="1"/>
  <c r="AG104" i="6"/>
  <c r="AY104" i="6" s="1"/>
  <c r="AG103" i="6"/>
  <c r="AG94" i="6"/>
  <c r="AG44" i="6"/>
  <c r="AG77" i="6"/>
  <c r="AG80" i="6"/>
  <c r="AG46" i="6"/>
  <c r="AG40" i="6"/>
  <c r="AG62" i="6"/>
  <c r="AG56" i="6"/>
  <c r="AG52" i="6"/>
  <c r="AG33" i="6"/>
  <c r="AG51" i="6"/>
  <c r="AG42" i="6"/>
  <c r="AG102" i="6"/>
  <c r="AG101" i="6"/>
  <c r="AG20" i="6"/>
  <c r="AG22" i="6"/>
  <c r="AG41" i="6"/>
  <c r="AG59" i="6"/>
  <c r="AY33" i="6" s="1"/>
  <c r="AG79" i="6"/>
  <c r="AG14" i="6"/>
  <c r="AG34" i="6"/>
  <c r="AG68" i="6"/>
  <c r="AG28" i="6"/>
  <c r="AG49" i="6"/>
  <c r="AG66" i="6"/>
  <c r="AG30" i="6"/>
  <c r="AY30" i="6" s="1"/>
  <c r="AG19" i="6"/>
  <c r="AG35" i="6"/>
  <c r="AG74" i="6"/>
  <c r="AG24" i="6"/>
  <c r="AG29" i="6"/>
  <c r="AG70" i="6"/>
  <c r="AG63" i="6"/>
  <c r="AG18" i="6"/>
  <c r="AG26" i="6"/>
  <c r="AG8" i="6"/>
  <c r="AY8" i="6" s="1"/>
  <c r="AG39" i="6"/>
  <c r="AG89" i="6"/>
  <c r="AG60" i="6"/>
  <c r="AG27" i="6"/>
  <c r="AG54" i="6"/>
  <c r="AG12" i="6"/>
  <c r="AY12" i="6" s="1"/>
  <c r="AG17" i="6"/>
  <c r="AY17" i="6" s="1"/>
  <c r="AG91" i="6"/>
  <c r="AG100" i="6"/>
  <c r="AG11" i="6"/>
  <c r="AG53" i="6"/>
  <c r="AG67" i="6"/>
  <c r="AG7" i="6"/>
  <c r="AY7" i="6" s="1"/>
  <c r="AG88" i="6"/>
  <c r="AG99" i="6"/>
  <c r="AG32" i="6"/>
  <c r="AG21" i="6"/>
  <c r="AG55" i="6"/>
  <c r="AY55" i="6" s="1"/>
  <c r="AG93" i="6"/>
  <c r="AG92" i="6"/>
  <c r="AG57" i="6"/>
  <c r="AG90" i="6"/>
  <c r="AG9" i="6"/>
  <c r="AG48" i="6"/>
  <c r="AG71" i="6"/>
  <c r="AG87" i="6"/>
  <c r="AG61" i="6"/>
  <c r="AG98" i="6"/>
  <c r="AG97" i="6"/>
  <c r="AY97" i="6" s="1"/>
  <c r="AG96" i="6"/>
  <c r="AG45" i="6"/>
  <c r="AY45" i="6" s="1"/>
  <c r="AG86" i="6"/>
  <c r="AG85" i="6"/>
  <c r="AG10" i="6"/>
  <c r="AY10" i="6" s="1"/>
  <c r="AG36" i="6"/>
  <c r="AG84" i="6"/>
  <c r="AG95" i="6"/>
  <c r="AG38" i="6"/>
  <c r="AY38" i="6" s="1"/>
  <c r="AG64" i="6"/>
  <c r="AY64" i="6" s="1"/>
  <c r="AG16" i="6"/>
  <c r="AY16" i="6" s="1"/>
  <c r="AG15" i="6"/>
  <c r="AG13" i="6"/>
  <c r="AG31" i="6"/>
  <c r="AG23" i="6"/>
  <c r="AG25" i="6"/>
  <c r="AG37" i="6"/>
  <c r="AG83" i="6"/>
  <c r="W7" i="37"/>
  <c r="AK7" i="37"/>
  <c r="AK8" i="37"/>
  <c r="AK9" i="37"/>
  <c r="AK10" i="37"/>
  <c r="AK11" i="37"/>
  <c r="AY7" i="37"/>
  <c r="AY8" i="37"/>
  <c r="AY9" i="37"/>
  <c r="AY10" i="37"/>
  <c r="AY11" i="37"/>
  <c r="AY12" i="37"/>
  <c r="AY13" i="37"/>
  <c r="AY14" i="37"/>
  <c r="AY15" i="37"/>
  <c r="AY16" i="37"/>
  <c r="AY17" i="37"/>
  <c r="AY18" i="37"/>
  <c r="BM7" i="37"/>
  <c r="BM8" i="37"/>
  <c r="BM9" i="37"/>
  <c r="BM10" i="37"/>
  <c r="BM11" i="37"/>
  <c r="BM12" i="37"/>
  <c r="BM13" i="37"/>
  <c r="BM14" i="37"/>
  <c r="BM15" i="37"/>
  <c r="BM16" i="37"/>
  <c r="BM17" i="37"/>
  <c r="BM18" i="37"/>
  <c r="BM19" i="37"/>
  <c r="BM20" i="37"/>
  <c r="BM21" i="37"/>
  <c r="BM22" i="37"/>
  <c r="BM23" i="37"/>
  <c r="BM24" i="37"/>
  <c r="BM25" i="37"/>
  <c r="CA7" i="37"/>
  <c r="CA8" i="37"/>
  <c r="CA9" i="37"/>
  <c r="CA10" i="37"/>
  <c r="CA11" i="37"/>
  <c r="CA12" i="37"/>
  <c r="CA13" i="37"/>
  <c r="CA14" i="37"/>
  <c r="CA15" i="37"/>
  <c r="CA16" i="37"/>
  <c r="CA17" i="37"/>
  <c r="CA18" i="37"/>
  <c r="CA19" i="37"/>
  <c r="CA20" i="37"/>
  <c r="CA21" i="37"/>
  <c r="CA22" i="37"/>
  <c r="CA23" i="37"/>
  <c r="CA24" i="37"/>
  <c r="CA25" i="37"/>
  <c r="CO7" i="37"/>
  <c r="CO8" i="37"/>
  <c r="CO9" i="37"/>
  <c r="CO10" i="37"/>
  <c r="CO11" i="37"/>
  <c r="CO12" i="37"/>
  <c r="CO13" i="37"/>
  <c r="CO14" i="37"/>
  <c r="CO15" i="37"/>
  <c r="CO16" i="37"/>
  <c r="CO17" i="37"/>
  <c r="CO18" i="37"/>
  <c r="CO19" i="37"/>
  <c r="CO20" i="37"/>
  <c r="CO21" i="37"/>
  <c r="CO22" i="37"/>
  <c r="CO23" i="37"/>
  <c r="CO24" i="37"/>
  <c r="CO25" i="37"/>
  <c r="AG81" i="6"/>
  <c r="AF83" i="6"/>
  <c r="AF37" i="6"/>
  <c r="AF25" i="6"/>
  <c r="AF23" i="6"/>
  <c r="AF31" i="6"/>
  <c r="AF13" i="6"/>
  <c r="AF9" i="6"/>
  <c r="AF90" i="6"/>
  <c r="AF57" i="6"/>
  <c r="AF92" i="6"/>
  <c r="AF93" i="6"/>
  <c r="AF55" i="6"/>
  <c r="AF21" i="6"/>
  <c r="AF32" i="6"/>
  <c r="AF99" i="6"/>
  <c r="AF88" i="6"/>
  <c r="AF7" i="6"/>
  <c r="AX7" i="6" s="1"/>
  <c r="AF67" i="6"/>
  <c r="AF53" i="6"/>
  <c r="AF11" i="6"/>
  <c r="AF100" i="6"/>
  <c r="AX100" i="6" s="1"/>
  <c r="AF91" i="6"/>
  <c r="AF17" i="6"/>
  <c r="AX17" i="6" s="1"/>
  <c r="AF12" i="6"/>
  <c r="AX12" i="6" s="1"/>
  <c r="AF54" i="6"/>
  <c r="AF27" i="6"/>
  <c r="AF60" i="6"/>
  <c r="AF89" i="6"/>
  <c r="AF39" i="6"/>
  <c r="AF47" i="6"/>
  <c r="AF78" i="6"/>
  <c r="AF8" i="6"/>
  <c r="AX8" i="6" s="1"/>
  <c r="AF26" i="6"/>
  <c r="AF18" i="6"/>
  <c r="AF63" i="6"/>
  <c r="AF70" i="6"/>
  <c r="AF29" i="6"/>
  <c r="AF24" i="6"/>
  <c r="AF74" i="6"/>
  <c r="AF35" i="6"/>
  <c r="AF19" i="6"/>
  <c r="AF30" i="6"/>
  <c r="AF66" i="6"/>
  <c r="AF49" i="6"/>
  <c r="AF28" i="6"/>
  <c r="AF68" i="6"/>
  <c r="AF34" i="6"/>
  <c r="AX34" i="6" s="1"/>
  <c r="AF14" i="6"/>
  <c r="AF79" i="6"/>
  <c r="AF59" i="6"/>
  <c r="AF41" i="6"/>
  <c r="AF22" i="6"/>
  <c r="AF20" i="6"/>
  <c r="AX20" i="6" s="1"/>
  <c r="AF101" i="6"/>
  <c r="AF102" i="6"/>
  <c r="AF42" i="6"/>
  <c r="AF51" i="6"/>
  <c r="AF33" i="6"/>
  <c r="AF52" i="6"/>
  <c r="AF56" i="6"/>
  <c r="AF62" i="6"/>
  <c r="AF40" i="6"/>
  <c r="AF46" i="6"/>
  <c r="AX41" i="6" s="1"/>
  <c r="AF80" i="6"/>
  <c r="AF77" i="6"/>
  <c r="AF44" i="6"/>
  <c r="AF94" i="6"/>
  <c r="AX94" i="6" s="1"/>
  <c r="AF103" i="6"/>
  <c r="AX103" i="6" s="1"/>
  <c r="AF104" i="6"/>
  <c r="AX104" i="6" s="1"/>
  <c r="AF43" i="6"/>
  <c r="AF50" i="6"/>
  <c r="AF105" i="6"/>
  <c r="AX105" i="6" s="1"/>
  <c r="AF106" i="6"/>
  <c r="AX106" i="6" s="1"/>
  <c r="AF107" i="6"/>
  <c r="AX107" i="6" s="1"/>
  <c r="AF82" i="6"/>
  <c r="AX82" i="6" s="1"/>
  <c r="AF75" i="6"/>
  <c r="AX75" i="6" s="1"/>
  <c r="AF65" i="6"/>
  <c r="AF72" i="6"/>
  <c r="AX72" i="6" s="1"/>
  <c r="AF73" i="6"/>
  <c r="AX73" i="6" s="1"/>
  <c r="AF76" i="6"/>
  <c r="AX76" i="6" s="1"/>
  <c r="AF58" i="6"/>
  <c r="AX58" i="6" s="1"/>
  <c r="AF108" i="6"/>
  <c r="AX108" i="6" s="1"/>
  <c r="AF109" i="6"/>
  <c r="AX109" i="6" s="1"/>
  <c r="AF110" i="6"/>
  <c r="AX110" i="6" s="1"/>
  <c r="AF111" i="6"/>
  <c r="AX111" i="6" s="1"/>
  <c r="AF112" i="6"/>
  <c r="AX112" i="6" s="1"/>
  <c r="AF113" i="6"/>
  <c r="AX113" i="6" s="1"/>
  <c r="AF114" i="6"/>
  <c r="AX114" i="6" s="1"/>
  <c r="AF115" i="6"/>
  <c r="AX115" i="6" s="1"/>
  <c r="AF116" i="6"/>
  <c r="AX116" i="6" s="1"/>
  <c r="AF117" i="6"/>
  <c r="AX117" i="6" s="1"/>
  <c r="AF118" i="6"/>
  <c r="AX118" i="6" s="1"/>
  <c r="AF119" i="6"/>
  <c r="AX119" i="6" s="1"/>
  <c r="AF120" i="6"/>
  <c r="AX120" i="6" s="1"/>
  <c r="AF121" i="6"/>
  <c r="AX121" i="6" s="1"/>
  <c r="AF122" i="6"/>
  <c r="AX122" i="6" s="1"/>
  <c r="AF123" i="6"/>
  <c r="AX123" i="6" s="1"/>
  <c r="AF124" i="6"/>
  <c r="AX124" i="6" s="1"/>
  <c r="AF125" i="6"/>
  <c r="AX125" i="6" s="1"/>
  <c r="AF126" i="6"/>
  <c r="AX126" i="6" s="1"/>
  <c r="AF127" i="6"/>
  <c r="AX127" i="6" s="1"/>
  <c r="AF128" i="6"/>
  <c r="AX128" i="6" s="1"/>
  <c r="AF129" i="6"/>
  <c r="AX129" i="6" s="1"/>
  <c r="AF130" i="6"/>
  <c r="AX130" i="6" s="1"/>
  <c r="AF131" i="6"/>
  <c r="AX131" i="6" s="1"/>
  <c r="AF132" i="6"/>
  <c r="AX132" i="6" s="1"/>
  <c r="AF133" i="6"/>
  <c r="AX133" i="6" s="1"/>
  <c r="AF134" i="6"/>
  <c r="AX134" i="6" s="1"/>
  <c r="AF81" i="6"/>
  <c r="AX81" i="6" s="1"/>
  <c r="AB83" i="6"/>
  <c r="AB37" i="6"/>
  <c r="AB25" i="6"/>
  <c r="AB23" i="6"/>
  <c r="AB31" i="6"/>
  <c r="AB13" i="6"/>
  <c r="AB9" i="6"/>
  <c r="AB90" i="6"/>
  <c r="AB57" i="6"/>
  <c r="AB92" i="6"/>
  <c r="AB93" i="6"/>
  <c r="AB55" i="6"/>
  <c r="AW55" i="6" s="1"/>
  <c r="AB21" i="6"/>
  <c r="AB32" i="6"/>
  <c r="AB99" i="6"/>
  <c r="AB88" i="6"/>
  <c r="AB7" i="6"/>
  <c r="AW7" i="6" s="1"/>
  <c r="AB67" i="6"/>
  <c r="AB53" i="6"/>
  <c r="AB11" i="6"/>
  <c r="AB100" i="6"/>
  <c r="AB91" i="6"/>
  <c r="AB17" i="6"/>
  <c r="AW17" i="6" s="1"/>
  <c r="AB12" i="6"/>
  <c r="AW12" i="6" s="1"/>
  <c r="AB54" i="6"/>
  <c r="AB27" i="6"/>
  <c r="AB60" i="6"/>
  <c r="AB89" i="6"/>
  <c r="AB39" i="6"/>
  <c r="AB47" i="6"/>
  <c r="AW47" i="6" s="1"/>
  <c r="AB78" i="6"/>
  <c r="AB8" i="6"/>
  <c r="AW8" i="6" s="1"/>
  <c r="AB26" i="6"/>
  <c r="AB18" i="6"/>
  <c r="AB63" i="6"/>
  <c r="AW63" i="6" s="1"/>
  <c r="AB70" i="6"/>
  <c r="AB29" i="6"/>
  <c r="AB24" i="6"/>
  <c r="AB74" i="6"/>
  <c r="AB35" i="6"/>
  <c r="AB19" i="6"/>
  <c r="AB30" i="6"/>
  <c r="AB66" i="6"/>
  <c r="AB49" i="6"/>
  <c r="AB28" i="6"/>
  <c r="AB68" i="6"/>
  <c r="AB34" i="6"/>
  <c r="AB14" i="6"/>
  <c r="AB79" i="6"/>
  <c r="AB59" i="6"/>
  <c r="AB41" i="6"/>
  <c r="AB22" i="6"/>
  <c r="AB20" i="6"/>
  <c r="AB101" i="6"/>
  <c r="AB102" i="6"/>
  <c r="AB42" i="6"/>
  <c r="AB51" i="6"/>
  <c r="AB33" i="6"/>
  <c r="AB52" i="6"/>
  <c r="AB56" i="6"/>
  <c r="AB62" i="6"/>
  <c r="AB40" i="6"/>
  <c r="AB46" i="6"/>
  <c r="AW41" i="6" s="1"/>
  <c r="AB80" i="6"/>
  <c r="AB77" i="6"/>
  <c r="AB44" i="6"/>
  <c r="AB94" i="6"/>
  <c r="AW94" i="6" s="1"/>
  <c r="AB103" i="6"/>
  <c r="AW103" i="6" s="1"/>
  <c r="AB104" i="6"/>
  <c r="AB43" i="6"/>
  <c r="AB50" i="6"/>
  <c r="AW50" i="6" s="1"/>
  <c r="AB105" i="6"/>
  <c r="AW105" i="6" s="1"/>
  <c r="AB106" i="6"/>
  <c r="AW106" i="6" s="1"/>
  <c r="AB107" i="6"/>
  <c r="AW107" i="6" s="1"/>
  <c r="AB82" i="6"/>
  <c r="AW82" i="6" s="1"/>
  <c r="AB75" i="6"/>
  <c r="AW75" i="6" s="1"/>
  <c r="AB65" i="6"/>
  <c r="AW65" i="6" s="1"/>
  <c r="AB72" i="6"/>
  <c r="AW72" i="6" s="1"/>
  <c r="AB73" i="6"/>
  <c r="AW73" i="6" s="1"/>
  <c r="AB76" i="6"/>
  <c r="AW76" i="6" s="1"/>
  <c r="AB58" i="6"/>
  <c r="AW58" i="6" s="1"/>
  <c r="AB108" i="6"/>
  <c r="AW108" i="6" s="1"/>
  <c r="AB109" i="6"/>
  <c r="AW109" i="6" s="1"/>
  <c r="AB110" i="6"/>
  <c r="AW110" i="6" s="1"/>
  <c r="AB111" i="6"/>
  <c r="AW111" i="6" s="1"/>
  <c r="AB112" i="6"/>
  <c r="AW112" i="6" s="1"/>
  <c r="AB113" i="6"/>
  <c r="AW113" i="6" s="1"/>
  <c r="AB114" i="6"/>
  <c r="AW114" i="6" s="1"/>
  <c r="AB115" i="6"/>
  <c r="AW115" i="6" s="1"/>
  <c r="AB116" i="6"/>
  <c r="AW116" i="6" s="1"/>
  <c r="AB117" i="6"/>
  <c r="AW117" i="6" s="1"/>
  <c r="AB118" i="6"/>
  <c r="AW118" i="6" s="1"/>
  <c r="AB119" i="6"/>
  <c r="AW119" i="6" s="1"/>
  <c r="AB120" i="6"/>
  <c r="AW120" i="6" s="1"/>
  <c r="AB121" i="6"/>
  <c r="AW121" i="6" s="1"/>
  <c r="AB122" i="6"/>
  <c r="AW122" i="6" s="1"/>
  <c r="AB123" i="6"/>
  <c r="AW123" i="6" s="1"/>
  <c r="AB124" i="6"/>
  <c r="AW124" i="6" s="1"/>
  <c r="AB125" i="6"/>
  <c r="AW125" i="6" s="1"/>
  <c r="AB126" i="6"/>
  <c r="AW126" i="6" s="1"/>
  <c r="AB127" i="6"/>
  <c r="AW127" i="6" s="1"/>
  <c r="AB128" i="6"/>
  <c r="AW128" i="6" s="1"/>
  <c r="AB129" i="6"/>
  <c r="AW129" i="6" s="1"/>
  <c r="AB130" i="6"/>
  <c r="AW130" i="6" s="1"/>
  <c r="AB131" i="6"/>
  <c r="AW131" i="6" s="1"/>
  <c r="AB132" i="6"/>
  <c r="AW132" i="6" s="1"/>
  <c r="AB133" i="6"/>
  <c r="AW133" i="6" s="1"/>
  <c r="AB134" i="6"/>
  <c r="AW134" i="6" s="1"/>
  <c r="AB81" i="6"/>
  <c r="AW81" i="6" s="1"/>
  <c r="X83" i="6"/>
  <c r="X37" i="6"/>
  <c r="X25" i="6"/>
  <c r="X31" i="6"/>
  <c r="X90" i="6"/>
  <c r="X57" i="6"/>
  <c r="X92" i="6"/>
  <c r="X93" i="6"/>
  <c r="X55" i="6"/>
  <c r="X32" i="6"/>
  <c r="X99" i="6"/>
  <c r="X88" i="6"/>
  <c r="X67" i="6"/>
  <c r="X53" i="6"/>
  <c r="X100" i="6"/>
  <c r="X91" i="6"/>
  <c r="X17" i="6"/>
  <c r="AV17" i="6" s="1"/>
  <c r="X12" i="6"/>
  <c r="AV12" i="6" s="1"/>
  <c r="X54" i="6"/>
  <c r="X27" i="6"/>
  <c r="X60" i="6"/>
  <c r="X89" i="6"/>
  <c r="X39" i="6"/>
  <c r="X78" i="6"/>
  <c r="X8" i="6"/>
  <c r="AV8" i="6" s="1"/>
  <c r="X26" i="6"/>
  <c r="X18" i="6"/>
  <c r="X63" i="6"/>
  <c r="X70" i="6"/>
  <c r="X29" i="6"/>
  <c r="X24" i="6"/>
  <c r="X74" i="6"/>
  <c r="X35" i="6"/>
  <c r="X19" i="6"/>
  <c r="X30" i="6"/>
  <c r="X66" i="6"/>
  <c r="X49" i="6"/>
  <c r="X28" i="6"/>
  <c r="X68" i="6"/>
  <c r="X34" i="6"/>
  <c r="X14" i="6"/>
  <c r="X79" i="6"/>
  <c r="X59" i="6"/>
  <c r="X41" i="6"/>
  <c r="X22" i="6"/>
  <c r="X101" i="6"/>
  <c r="X102" i="6"/>
  <c r="X42" i="6"/>
  <c r="X51" i="6"/>
  <c r="X33" i="6"/>
  <c r="X52" i="6"/>
  <c r="X56" i="6"/>
  <c r="X62" i="6"/>
  <c r="X40" i="6"/>
  <c r="X46" i="6"/>
  <c r="X80" i="6"/>
  <c r="X77" i="6"/>
  <c r="X44" i="6"/>
  <c r="X94" i="6"/>
  <c r="AV94" i="6" s="1"/>
  <c r="X103" i="6"/>
  <c r="X104" i="6"/>
  <c r="X50" i="6"/>
  <c r="AV50" i="6" s="1"/>
  <c r="X105" i="6"/>
  <c r="AV105" i="6" s="1"/>
  <c r="X106" i="6"/>
  <c r="AV106" i="6" s="1"/>
  <c r="X107" i="6"/>
  <c r="AV107" i="6" s="1"/>
  <c r="X82" i="6"/>
  <c r="AV82" i="6" s="1"/>
  <c r="X75" i="6"/>
  <c r="AV75" i="6" s="1"/>
  <c r="X65" i="6"/>
  <c r="AV65" i="6" s="1"/>
  <c r="X72" i="6"/>
  <c r="AV72" i="6" s="1"/>
  <c r="X73" i="6"/>
  <c r="AV73" i="6" s="1"/>
  <c r="X76" i="6"/>
  <c r="AV76" i="6" s="1"/>
  <c r="X58" i="6"/>
  <c r="AV58" i="6" s="1"/>
  <c r="X108" i="6"/>
  <c r="AV108" i="6" s="1"/>
  <c r="X109" i="6"/>
  <c r="AV109" i="6" s="1"/>
  <c r="X110" i="6"/>
  <c r="AV110" i="6" s="1"/>
  <c r="X111" i="6"/>
  <c r="AV111" i="6" s="1"/>
  <c r="X112" i="6"/>
  <c r="AV112" i="6" s="1"/>
  <c r="X113" i="6"/>
  <c r="AV113" i="6" s="1"/>
  <c r="X114" i="6"/>
  <c r="AV114" i="6" s="1"/>
  <c r="X115" i="6"/>
  <c r="AV115" i="6" s="1"/>
  <c r="X116" i="6"/>
  <c r="AV116" i="6" s="1"/>
  <c r="X117" i="6"/>
  <c r="AV117" i="6" s="1"/>
  <c r="X118" i="6"/>
  <c r="AV118" i="6" s="1"/>
  <c r="X119" i="6"/>
  <c r="AV119" i="6" s="1"/>
  <c r="X120" i="6"/>
  <c r="AV120" i="6" s="1"/>
  <c r="X121" i="6"/>
  <c r="AV121" i="6" s="1"/>
  <c r="X122" i="6"/>
  <c r="AV122" i="6" s="1"/>
  <c r="X123" i="6"/>
  <c r="AV123" i="6" s="1"/>
  <c r="X124" i="6"/>
  <c r="AV124" i="6" s="1"/>
  <c r="X125" i="6"/>
  <c r="AV125" i="6" s="1"/>
  <c r="X126" i="6"/>
  <c r="AV126" i="6" s="1"/>
  <c r="X127" i="6"/>
  <c r="AV127" i="6" s="1"/>
  <c r="X128" i="6"/>
  <c r="AV128" i="6" s="1"/>
  <c r="X129" i="6"/>
  <c r="AV129" i="6" s="1"/>
  <c r="X130" i="6"/>
  <c r="AV130" i="6" s="1"/>
  <c r="X131" i="6"/>
  <c r="AV131" i="6" s="1"/>
  <c r="X132" i="6"/>
  <c r="AV132" i="6" s="1"/>
  <c r="X133" i="6"/>
  <c r="AV133" i="6" s="1"/>
  <c r="X134" i="6"/>
  <c r="AV134" i="6" s="1"/>
  <c r="X81" i="6"/>
  <c r="U83" i="6"/>
  <c r="U37" i="6"/>
  <c r="U25" i="6"/>
  <c r="U23" i="6"/>
  <c r="U31" i="6"/>
  <c r="U13" i="6"/>
  <c r="U9" i="6"/>
  <c r="U90" i="6"/>
  <c r="U57" i="6"/>
  <c r="U92" i="6"/>
  <c r="U93" i="6"/>
  <c r="U55" i="6"/>
  <c r="U21" i="6"/>
  <c r="U32" i="6"/>
  <c r="U99" i="6"/>
  <c r="U88" i="6"/>
  <c r="U67" i="6"/>
  <c r="U53" i="6"/>
  <c r="U11" i="6"/>
  <c r="U100" i="6"/>
  <c r="U91" i="6"/>
  <c r="U17" i="6"/>
  <c r="AU17" i="6" s="1"/>
  <c r="U12" i="6"/>
  <c r="AU12" i="6" s="1"/>
  <c r="U54" i="6"/>
  <c r="U27" i="6"/>
  <c r="U60" i="6"/>
  <c r="U89" i="6"/>
  <c r="U39" i="6"/>
  <c r="U47" i="6"/>
  <c r="AU47" i="6" s="1"/>
  <c r="U78" i="6"/>
  <c r="U8" i="6"/>
  <c r="AU8" i="6" s="1"/>
  <c r="U26" i="6"/>
  <c r="U18" i="6"/>
  <c r="U63" i="6"/>
  <c r="U70" i="6"/>
  <c r="U29" i="6"/>
  <c r="U24" i="6"/>
  <c r="U74" i="6"/>
  <c r="U35" i="6"/>
  <c r="U19" i="6"/>
  <c r="U30" i="6"/>
  <c r="U66" i="6"/>
  <c r="U49" i="6"/>
  <c r="U28" i="6"/>
  <c r="U68" i="6"/>
  <c r="U34" i="6"/>
  <c r="U14" i="6"/>
  <c r="U79" i="6"/>
  <c r="U59" i="6"/>
  <c r="U41" i="6"/>
  <c r="AU41" i="6" s="1"/>
  <c r="U22" i="6"/>
  <c r="U20" i="6"/>
  <c r="U101" i="6"/>
  <c r="U102" i="6"/>
  <c r="U51" i="6"/>
  <c r="U33" i="6"/>
  <c r="U52" i="6"/>
  <c r="U56" i="6"/>
  <c r="U62" i="6"/>
  <c r="U46" i="6"/>
  <c r="U80" i="6"/>
  <c r="U77" i="6"/>
  <c r="U44" i="6"/>
  <c r="U94" i="6"/>
  <c r="U103" i="6"/>
  <c r="U104" i="6"/>
  <c r="AU104" i="6" s="1"/>
  <c r="U43" i="6"/>
  <c r="U50" i="6"/>
  <c r="U105" i="6"/>
  <c r="AU105" i="6" s="1"/>
  <c r="U106" i="6"/>
  <c r="AU106" i="6" s="1"/>
  <c r="U107" i="6"/>
  <c r="AU107" i="6" s="1"/>
  <c r="U82" i="6"/>
  <c r="AU82" i="6" s="1"/>
  <c r="U75" i="6"/>
  <c r="AU75" i="6" s="1"/>
  <c r="U65" i="6"/>
  <c r="AU65" i="6" s="1"/>
  <c r="U72" i="6"/>
  <c r="AU72" i="6" s="1"/>
  <c r="U73" i="6"/>
  <c r="AU73" i="6" s="1"/>
  <c r="U76" i="6"/>
  <c r="AU76" i="6" s="1"/>
  <c r="U58" i="6"/>
  <c r="AU58" i="6" s="1"/>
  <c r="U108" i="6"/>
  <c r="AU108" i="6" s="1"/>
  <c r="U109" i="6"/>
  <c r="AU109" i="6" s="1"/>
  <c r="U110" i="6"/>
  <c r="AU110" i="6" s="1"/>
  <c r="U111" i="6"/>
  <c r="AU111" i="6" s="1"/>
  <c r="U112" i="6"/>
  <c r="AU112" i="6" s="1"/>
  <c r="U113" i="6"/>
  <c r="AU113" i="6" s="1"/>
  <c r="U114" i="6"/>
  <c r="AU114" i="6" s="1"/>
  <c r="U115" i="6"/>
  <c r="AU115" i="6" s="1"/>
  <c r="U116" i="6"/>
  <c r="AU116" i="6" s="1"/>
  <c r="U117" i="6"/>
  <c r="AU117" i="6" s="1"/>
  <c r="U118" i="6"/>
  <c r="AU118" i="6" s="1"/>
  <c r="U119" i="6"/>
  <c r="AU119" i="6" s="1"/>
  <c r="U120" i="6"/>
  <c r="AU120" i="6" s="1"/>
  <c r="U121" i="6"/>
  <c r="AU121" i="6" s="1"/>
  <c r="U122" i="6"/>
  <c r="AU122" i="6" s="1"/>
  <c r="U123" i="6"/>
  <c r="AU123" i="6" s="1"/>
  <c r="U124" i="6"/>
  <c r="AU124" i="6" s="1"/>
  <c r="U125" i="6"/>
  <c r="AU125" i="6" s="1"/>
  <c r="U126" i="6"/>
  <c r="AU126" i="6" s="1"/>
  <c r="U127" i="6"/>
  <c r="AU127" i="6" s="1"/>
  <c r="U128" i="6"/>
  <c r="AU128" i="6" s="1"/>
  <c r="U129" i="6"/>
  <c r="AU129" i="6" s="1"/>
  <c r="U130" i="6"/>
  <c r="AU130" i="6" s="1"/>
  <c r="U131" i="6"/>
  <c r="AU131" i="6" s="1"/>
  <c r="U132" i="6"/>
  <c r="AU132" i="6" s="1"/>
  <c r="U133" i="6"/>
  <c r="AU133" i="6" s="1"/>
  <c r="U134" i="6"/>
  <c r="AU134" i="6" s="1"/>
  <c r="U81" i="6"/>
  <c r="AU81" i="6" s="1"/>
  <c r="R83" i="6"/>
  <c r="R37" i="6"/>
  <c r="R25" i="6"/>
  <c r="R23" i="6"/>
  <c r="R31" i="6"/>
  <c r="R13" i="6"/>
  <c r="R9" i="6"/>
  <c r="R90" i="6"/>
  <c r="R57" i="6"/>
  <c r="R92" i="6"/>
  <c r="R93" i="6"/>
  <c r="R55" i="6"/>
  <c r="R21" i="6"/>
  <c r="R32" i="6"/>
  <c r="R99" i="6"/>
  <c r="R88" i="6"/>
  <c r="R7" i="6"/>
  <c r="AT7" i="6" s="1"/>
  <c r="R67" i="6"/>
  <c r="R53" i="6"/>
  <c r="R11" i="6"/>
  <c r="R100" i="6"/>
  <c r="R91" i="6"/>
  <c r="R17" i="6"/>
  <c r="AT17" i="6" s="1"/>
  <c r="R12" i="6"/>
  <c r="AT12" i="6" s="1"/>
  <c r="R54" i="6"/>
  <c r="R27" i="6"/>
  <c r="R60" i="6"/>
  <c r="R89" i="6"/>
  <c r="R39" i="6"/>
  <c r="R47" i="6"/>
  <c r="R78" i="6"/>
  <c r="R8" i="6"/>
  <c r="AT8" i="6" s="1"/>
  <c r="R26" i="6"/>
  <c r="R18" i="6"/>
  <c r="R63" i="6"/>
  <c r="R70" i="6"/>
  <c r="R29" i="6"/>
  <c r="R24" i="6"/>
  <c r="R74" i="6"/>
  <c r="R35" i="6"/>
  <c r="R19" i="6"/>
  <c r="R30" i="6"/>
  <c r="R66" i="6"/>
  <c r="R49" i="6"/>
  <c r="AT49" i="6" s="1"/>
  <c r="R28" i="6"/>
  <c r="R68" i="6"/>
  <c r="R34" i="6"/>
  <c r="AT34" i="6" s="1"/>
  <c r="R14" i="6"/>
  <c r="AT14" i="6" s="1"/>
  <c r="R79" i="6"/>
  <c r="R59" i="6"/>
  <c r="R41" i="6"/>
  <c r="R20" i="6"/>
  <c r="R101" i="6"/>
  <c r="R102" i="6"/>
  <c r="R42" i="6"/>
  <c r="R51" i="6"/>
  <c r="R33" i="6"/>
  <c r="R52" i="6"/>
  <c r="R56" i="6"/>
  <c r="R62" i="6"/>
  <c r="R40" i="6"/>
  <c r="R46" i="6"/>
  <c r="R80" i="6"/>
  <c r="R77" i="6"/>
  <c r="R44" i="6"/>
  <c r="R94" i="6"/>
  <c r="AT94" i="6" s="1"/>
  <c r="R103" i="6"/>
  <c r="AT103" i="6" s="1"/>
  <c r="R104" i="6"/>
  <c r="AT104" i="6" s="1"/>
  <c r="R43" i="6"/>
  <c r="R50" i="6"/>
  <c r="R105" i="6"/>
  <c r="AT105" i="6" s="1"/>
  <c r="R106" i="6"/>
  <c r="AT106" i="6" s="1"/>
  <c r="R107" i="6"/>
  <c r="AT107" i="6" s="1"/>
  <c r="R82" i="6"/>
  <c r="AT82" i="6" s="1"/>
  <c r="R75" i="6"/>
  <c r="AT75" i="6" s="1"/>
  <c r="R65" i="6"/>
  <c r="AT65" i="6" s="1"/>
  <c r="R72" i="6"/>
  <c r="AT72" i="6" s="1"/>
  <c r="R73" i="6"/>
  <c r="AT73" i="6" s="1"/>
  <c r="R76" i="6"/>
  <c r="AT76" i="6" s="1"/>
  <c r="R58" i="6"/>
  <c r="AT58" i="6" s="1"/>
  <c r="R108" i="6"/>
  <c r="AT108" i="6" s="1"/>
  <c r="R109" i="6"/>
  <c r="AT109" i="6" s="1"/>
  <c r="R110" i="6"/>
  <c r="AT110" i="6" s="1"/>
  <c r="R111" i="6"/>
  <c r="AT111" i="6" s="1"/>
  <c r="R112" i="6"/>
  <c r="AT112" i="6" s="1"/>
  <c r="R113" i="6"/>
  <c r="AT113" i="6" s="1"/>
  <c r="R114" i="6"/>
  <c r="AT114" i="6" s="1"/>
  <c r="R115" i="6"/>
  <c r="AT115" i="6" s="1"/>
  <c r="R116" i="6"/>
  <c r="AT116" i="6" s="1"/>
  <c r="R117" i="6"/>
  <c r="AT117" i="6" s="1"/>
  <c r="R118" i="6"/>
  <c r="AT118" i="6" s="1"/>
  <c r="R119" i="6"/>
  <c r="AT119" i="6" s="1"/>
  <c r="R120" i="6"/>
  <c r="AT120" i="6" s="1"/>
  <c r="R121" i="6"/>
  <c r="AT121" i="6" s="1"/>
  <c r="R122" i="6"/>
  <c r="AT122" i="6" s="1"/>
  <c r="R123" i="6"/>
  <c r="AT123" i="6" s="1"/>
  <c r="R124" i="6"/>
  <c r="AT124" i="6" s="1"/>
  <c r="R125" i="6"/>
  <c r="AT125" i="6" s="1"/>
  <c r="R126" i="6"/>
  <c r="AT126" i="6" s="1"/>
  <c r="R127" i="6"/>
  <c r="AT127" i="6" s="1"/>
  <c r="R128" i="6"/>
  <c r="AT128" i="6" s="1"/>
  <c r="R129" i="6"/>
  <c r="AT129" i="6" s="1"/>
  <c r="R130" i="6"/>
  <c r="AT130" i="6" s="1"/>
  <c r="R131" i="6"/>
  <c r="AT131" i="6" s="1"/>
  <c r="R132" i="6"/>
  <c r="AT132" i="6" s="1"/>
  <c r="R133" i="6"/>
  <c r="AT133" i="6" s="1"/>
  <c r="R134" i="6"/>
  <c r="AT134" i="6" s="1"/>
  <c r="R81" i="6"/>
  <c r="P81" i="6"/>
  <c r="P83" i="6"/>
  <c r="P37" i="6"/>
  <c r="P25" i="6"/>
  <c r="P23" i="6"/>
  <c r="P13" i="6"/>
  <c r="P90" i="6"/>
  <c r="P57" i="6"/>
  <c r="P92" i="6"/>
  <c r="P93" i="6"/>
  <c r="P55" i="6"/>
  <c r="P21" i="6"/>
  <c r="P32" i="6"/>
  <c r="P99" i="6"/>
  <c r="P88" i="6"/>
  <c r="P67" i="6"/>
  <c r="P53" i="6"/>
  <c r="P11" i="6"/>
  <c r="P100" i="6"/>
  <c r="P91" i="6"/>
  <c r="P17" i="6"/>
  <c r="P12" i="6"/>
  <c r="AS12" i="6" s="1"/>
  <c r="P54" i="6"/>
  <c r="P27" i="6"/>
  <c r="AS27" i="6" s="1"/>
  <c r="P60" i="6"/>
  <c r="P89" i="6"/>
  <c r="P39" i="6"/>
  <c r="P47" i="6"/>
  <c r="P78" i="6"/>
  <c r="P26" i="6"/>
  <c r="P18" i="6"/>
  <c r="P63" i="6"/>
  <c r="P70" i="6"/>
  <c r="P29" i="6"/>
  <c r="P24" i="6"/>
  <c r="P74" i="6"/>
  <c r="P35" i="6"/>
  <c r="P19" i="6"/>
  <c r="P30" i="6"/>
  <c r="P66" i="6"/>
  <c r="P49" i="6"/>
  <c r="P28" i="6"/>
  <c r="P68" i="6"/>
  <c r="P34" i="6"/>
  <c r="P14" i="6"/>
  <c r="P79" i="6"/>
  <c r="P59" i="6"/>
  <c r="P41" i="6"/>
  <c r="P20" i="6"/>
  <c r="P101" i="6"/>
  <c r="P51" i="6"/>
  <c r="P52" i="6"/>
  <c r="P56" i="6"/>
  <c r="P62" i="6"/>
  <c r="P40" i="6"/>
  <c r="P46" i="6"/>
  <c r="AS41" i="6" s="1"/>
  <c r="P80" i="6"/>
  <c r="P94" i="6"/>
  <c r="AS94" i="6" s="1"/>
  <c r="P103" i="6"/>
  <c r="P104" i="6"/>
  <c r="AS104" i="6" s="1"/>
  <c r="P43" i="6"/>
  <c r="P50" i="6"/>
  <c r="P105" i="6"/>
  <c r="AS105" i="6" s="1"/>
  <c r="P106" i="6"/>
  <c r="AS106" i="6" s="1"/>
  <c r="P107" i="6"/>
  <c r="AS107" i="6" s="1"/>
  <c r="P82" i="6"/>
  <c r="AS82" i="6" s="1"/>
  <c r="P75" i="6"/>
  <c r="AS75" i="6" s="1"/>
  <c r="P65" i="6"/>
  <c r="AS65" i="6" s="1"/>
  <c r="P72" i="6"/>
  <c r="AS72" i="6" s="1"/>
  <c r="P73" i="6"/>
  <c r="AS73" i="6" s="1"/>
  <c r="P76" i="6"/>
  <c r="AS76" i="6" s="1"/>
  <c r="P58" i="6"/>
  <c r="AS58" i="6" s="1"/>
  <c r="P108" i="6"/>
  <c r="AS108" i="6" s="1"/>
  <c r="P109" i="6"/>
  <c r="AS109" i="6" s="1"/>
  <c r="P110" i="6"/>
  <c r="AS110" i="6" s="1"/>
  <c r="P111" i="6"/>
  <c r="AS111" i="6" s="1"/>
  <c r="P112" i="6"/>
  <c r="AS112" i="6" s="1"/>
  <c r="P113" i="6"/>
  <c r="AS113" i="6" s="1"/>
  <c r="P114" i="6"/>
  <c r="AS114" i="6" s="1"/>
  <c r="P115" i="6"/>
  <c r="AS115" i="6" s="1"/>
  <c r="P116" i="6"/>
  <c r="AS116" i="6" s="1"/>
  <c r="P117" i="6"/>
  <c r="AS117" i="6" s="1"/>
  <c r="P118" i="6"/>
  <c r="AS118" i="6" s="1"/>
  <c r="P119" i="6"/>
  <c r="AS119" i="6" s="1"/>
  <c r="P120" i="6"/>
  <c r="AS120" i="6" s="1"/>
  <c r="P121" i="6"/>
  <c r="AS121" i="6" s="1"/>
  <c r="P122" i="6"/>
  <c r="AS122" i="6" s="1"/>
  <c r="P123" i="6"/>
  <c r="AS123" i="6" s="1"/>
  <c r="P124" i="6"/>
  <c r="AS124" i="6" s="1"/>
  <c r="P125" i="6"/>
  <c r="AS125" i="6" s="1"/>
  <c r="P126" i="6"/>
  <c r="AS126" i="6" s="1"/>
  <c r="P127" i="6"/>
  <c r="AS127" i="6" s="1"/>
  <c r="P128" i="6"/>
  <c r="AS128" i="6" s="1"/>
  <c r="P129" i="6"/>
  <c r="AS129" i="6" s="1"/>
  <c r="P130" i="6"/>
  <c r="AS130" i="6" s="1"/>
  <c r="P131" i="6"/>
  <c r="AS131" i="6" s="1"/>
  <c r="P132" i="6"/>
  <c r="AS132" i="6" s="1"/>
  <c r="P133" i="6"/>
  <c r="AS133" i="6" s="1"/>
  <c r="P134" i="6"/>
  <c r="AS134" i="6" s="1"/>
  <c r="O81" i="6"/>
  <c r="K78" i="6"/>
  <c r="K67" i="6"/>
  <c r="K47" i="6"/>
  <c r="Q67" i="6"/>
  <c r="S67" i="6"/>
  <c r="T67" i="6"/>
  <c r="V67" i="6"/>
  <c r="W67" i="6"/>
  <c r="Y67" i="6"/>
  <c r="Z67" i="6"/>
  <c r="AA67" i="6"/>
  <c r="AC67" i="6"/>
  <c r="AD67" i="6"/>
  <c r="AE67" i="6"/>
  <c r="Q53" i="6"/>
  <c r="S53" i="6"/>
  <c r="T53" i="6"/>
  <c r="V53" i="6"/>
  <c r="W53" i="6"/>
  <c r="Y53" i="6"/>
  <c r="Z53" i="6"/>
  <c r="AA53" i="6"/>
  <c r="AC53" i="6"/>
  <c r="AD53" i="6"/>
  <c r="AE53" i="6"/>
  <c r="Q11" i="6"/>
  <c r="S11" i="6"/>
  <c r="AK11" i="6" s="1"/>
  <c r="T11" i="6"/>
  <c r="V11" i="6"/>
  <c r="W11" i="6"/>
  <c r="Y11" i="6"/>
  <c r="AM11" i="6" s="1"/>
  <c r="Z11" i="6"/>
  <c r="AA11" i="6"/>
  <c r="AC11" i="6"/>
  <c r="AD11" i="6"/>
  <c r="AE11" i="6"/>
  <c r="AN11" i="6" s="1"/>
  <c r="Q100" i="6"/>
  <c r="S100" i="6"/>
  <c r="T100" i="6"/>
  <c r="V100" i="6"/>
  <c r="W100" i="6"/>
  <c r="Y100" i="6"/>
  <c r="Z100" i="6"/>
  <c r="AA100" i="6"/>
  <c r="AC100" i="6"/>
  <c r="AD100" i="6"/>
  <c r="AE100" i="6"/>
  <c r="Q91" i="6"/>
  <c r="S91" i="6"/>
  <c r="T91" i="6"/>
  <c r="V91" i="6"/>
  <c r="W91" i="6"/>
  <c r="Y91" i="6"/>
  <c r="Z91" i="6"/>
  <c r="AA91" i="6"/>
  <c r="AC91" i="6"/>
  <c r="AD91" i="6"/>
  <c r="AE91" i="6"/>
  <c r="Q17" i="6"/>
  <c r="S17" i="6"/>
  <c r="AK17" i="6" s="1"/>
  <c r="T17" i="6"/>
  <c r="V17" i="6"/>
  <c r="AL17" i="6" s="1"/>
  <c r="W17" i="6"/>
  <c r="Y17" i="6"/>
  <c r="AM17" i="6" s="1"/>
  <c r="Z17" i="6"/>
  <c r="AA17" i="6"/>
  <c r="AC17" i="6"/>
  <c r="AD17" i="6"/>
  <c r="AE17" i="6"/>
  <c r="Q12" i="6"/>
  <c r="S12" i="6"/>
  <c r="AK12" i="6" s="1"/>
  <c r="T12" i="6"/>
  <c r="V12" i="6"/>
  <c r="AL12" i="6" s="1"/>
  <c r="W12" i="6"/>
  <c r="Y12" i="6"/>
  <c r="AM12" i="6" s="1"/>
  <c r="Z12" i="6"/>
  <c r="AA12" i="6"/>
  <c r="AC12" i="6"/>
  <c r="AD12" i="6"/>
  <c r="AE12" i="6"/>
  <c r="AN12" i="6" s="1"/>
  <c r="Q54" i="6"/>
  <c r="S54" i="6"/>
  <c r="T54" i="6"/>
  <c r="V54" i="6"/>
  <c r="W54" i="6"/>
  <c r="Y54" i="6"/>
  <c r="Z54" i="6"/>
  <c r="AA54" i="6"/>
  <c r="AC54" i="6"/>
  <c r="AD54" i="6"/>
  <c r="AE54" i="6"/>
  <c r="Q27" i="6"/>
  <c r="S27" i="6"/>
  <c r="T27" i="6"/>
  <c r="V27" i="6"/>
  <c r="W27" i="6"/>
  <c r="Y27" i="6"/>
  <c r="Z27" i="6"/>
  <c r="AA27" i="6"/>
  <c r="AC27" i="6"/>
  <c r="AD27" i="6"/>
  <c r="AE27" i="6"/>
  <c r="Q60" i="6"/>
  <c r="S60" i="6"/>
  <c r="T60" i="6"/>
  <c r="V60" i="6"/>
  <c r="W60" i="6"/>
  <c r="Y60" i="6"/>
  <c r="Z60" i="6"/>
  <c r="AA60" i="6"/>
  <c r="AC60" i="6"/>
  <c r="AD60" i="6"/>
  <c r="AE60" i="6"/>
  <c r="Q89" i="6"/>
  <c r="S89" i="6"/>
  <c r="T89" i="6"/>
  <c r="V89" i="6"/>
  <c r="W89" i="6"/>
  <c r="Y89" i="6"/>
  <c r="Z89" i="6"/>
  <c r="AA89" i="6"/>
  <c r="AC89" i="6"/>
  <c r="AD89" i="6"/>
  <c r="AE89" i="6"/>
  <c r="AN89" i="6" s="1"/>
  <c r="Q39" i="6"/>
  <c r="S39" i="6"/>
  <c r="T39" i="6"/>
  <c r="V39" i="6"/>
  <c r="W39" i="6"/>
  <c r="Y39" i="6"/>
  <c r="Z39" i="6"/>
  <c r="AA39" i="6"/>
  <c r="AC39" i="6"/>
  <c r="AD39" i="6"/>
  <c r="AE39" i="6"/>
  <c r="Q38" i="6"/>
  <c r="S38" i="6"/>
  <c r="T38" i="6"/>
  <c r="V38" i="6"/>
  <c r="AL38" i="6" s="1"/>
  <c r="W38" i="6"/>
  <c r="Y38" i="6"/>
  <c r="Z38" i="6"/>
  <c r="AA38" i="6"/>
  <c r="AC38" i="6"/>
  <c r="AD38" i="6"/>
  <c r="AE38" i="6"/>
  <c r="Q47" i="6"/>
  <c r="S47" i="6"/>
  <c r="T47" i="6"/>
  <c r="V47" i="6"/>
  <c r="W47" i="6"/>
  <c r="Y47" i="6"/>
  <c r="Z47" i="6"/>
  <c r="AA47" i="6"/>
  <c r="AC47" i="6"/>
  <c r="AD47" i="6"/>
  <c r="AE47" i="6"/>
  <c r="Q78" i="6"/>
  <c r="S78" i="6"/>
  <c r="T78" i="6"/>
  <c r="V78" i="6"/>
  <c r="W78" i="6"/>
  <c r="Y78" i="6"/>
  <c r="Z78" i="6"/>
  <c r="AA78" i="6"/>
  <c r="AC78" i="6"/>
  <c r="AD78" i="6"/>
  <c r="AE78" i="6"/>
  <c r="AN78" i="6" s="1"/>
  <c r="Q8" i="6"/>
  <c r="S8" i="6"/>
  <c r="AK8" i="6" s="1"/>
  <c r="T8" i="6"/>
  <c r="AL8" i="6"/>
  <c r="AM8" i="6"/>
  <c r="Z8" i="6"/>
  <c r="AA8" i="6"/>
  <c r="AC8" i="6"/>
  <c r="AD8" i="6"/>
  <c r="AE8" i="6"/>
  <c r="AN8" i="6" s="1"/>
  <c r="Q26" i="6"/>
  <c r="S26" i="6"/>
  <c r="T26" i="6"/>
  <c r="V26" i="6"/>
  <c r="W26" i="6"/>
  <c r="Y26" i="6"/>
  <c r="AM26" i="6" s="1"/>
  <c r="Z26" i="6"/>
  <c r="AA26" i="6"/>
  <c r="AC26" i="6"/>
  <c r="AD26" i="6"/>
  <c r="AE26" i="6"/>
  <c r="Q18" i="6"/>
  <c r="S18" i="6"/>
  <c r="AK18" i="6" s="1"/>
  <c r="T18" i="6"/>
  <c r="V18" i="6"/>
  <c r="W18" i="6"/>
  <c r="Y18" i="6"/>
  <c r="AM18" i="6" s="1"/>
  <c r="Z18" i="6"/>
  <c r="AA18" i="6"/>
  <c r="AC18" i="6"/>
  <c r="AD18" i="6"/>
  <c r="AE18" i="6"/>
  <c r="Q63" i="6"/>
  <c r="S63" i="6"/>
  <c r="T63" i="6"/>
  <c r="V63" i="6"/>
  <c r="W63" i="6"/>
  <c r="Y63" i="6"/>
  <c r="Z63" i="6"/>
  <c r="AA63" i="6"/>
  <c r="AC63" i="6"/>
  <c r="AD63" i="6"/>
  <c r="AE63" i="6"/>
  <c r="AN63" i="6" s="1"/>
  <c r="Q70" i="6"/>
  <c r="S70" i="6"/>
  <c r="T70" i="6"/>
  <c r="V70" i="6"/>
  <c r="W70" i="6"/>
  <c r="Y70" i="6"/>
  <c r="Z70" i="6"/>
  <c r="AA70" i="6"/>
  <c r="AC70" i="6"/>
  <c r="AD70" i="6"/>
  <c r="AE70" i="6"/>
  <c r="Q29" i="6"/>
  <c r="S29" i="6"/>
  <c r="T29" i="6"/>
  <c r="V29" i="6"/>
  <c r="W29" i="6"/>
  <c r="Y29" i="6"/>
  <c r="AM29" i="6" s="1"/>
  <c r="Z29" i="6"/>
  <c r="AA29" i="6"/>
  <c r="AC29" i="6"/>
  <c r="AD29" i="6"/>
  <c r="AE29" i="6"/>
  <c r="Q24" i="6"/>
  <c r="S24" i="6"/>
  <c r="T24" i="6"/>
  <c r="V24" i="6"/>
  <c r="W24" i="6"/>
  <c r="Y24" i="6"/>
  <c r="Z24" i="6"/>
  <c r="AA24" i="6"/>
  <c r="AC24" i="6"/>
  <c r="AD24" i="6"/>
  <c r="AE24" i="6"/>
  <c r="Q74" i="6"/>
  <c r="S74" i="6"/>
  <c r="T74" i="6"/>
  <c r="V74" i="6"/>
  <c r="AL74" i="6" s="1"/>
  <c r="W74" i="6"/>
  <c r="Y74" i="6"/>
  <c r="Z74" i="6"/>
  <c r="AA74" i="6"/>
  <c r="AC74" i="6"/>
  <c r="AD74" i="6"/>
  <c r="AE74" i="6"/>
  <c r="Q35" i="6"/>
  <c r="S35" i="6"/>
  <c r="T35" i="6"/>
  <c r="V35" i="6"/>
  <c r="W35" i="6"/>
  <c r="Y35" i="6"/>
  <c r="AM35" i="6" s="1"/>
  <c r="Z35" i="6"/>
  <c r="AA35" i="6"/>
  <c r="AC35" i="6"/>
  <c r="AD35" i="6"/>
  <c r="AE35" i="6"/>
  <c r="AN35" i="6" s="1"/>
  <c r="Q19" i="6"/>
  <c r="S19" i="6"/>
  <c r="T19" i="6"/>
  <c r="V19" i="6"/>
  <c r="W19" i="6"/>
  <c r="Y19" i="6"/>
  <c r="AM19" i="6" s="1"/>
  <c r="Z19" i="6"/>
  <c r="AA19" i="6"/>
  <c r="AC19" i="6"/>
  <c r="AD19" i="6"/>
  <c r="AE19" i="6"/>
  <c r="AN19" i="6" s="1"/>
  <c r="Q30" i="6"/>
  <c r="S30" i="6"/>
  <c r="T30" i="6"/>
  <c r="V30" i="6"/>
  <c r="W30" i="6"/>
  <c r="Y30" i="6"/>
  <c r="AM30" i="6" s="1"/>
  <c r="Z30" i="6"/>
  <c r="AA30" i="6"/>
  <c r="AC30" i="6"/>
  <c r="AD30" i="6"/>
  <c r="AE30" i="6"/>
  <c r="AN30" i="6" s="1"/>
  <c r="Q66" i="6"/>
  <c r="S66" i="6"/>
  <c r="T66" i="6"/>
  <c r="V66" i="6"/>
  <c r="W66" i="6"/>
  <c r="Y66" i="6"/>
  <c r="Z66" i="6"/>
  <c r="AA66" i="6"/>
  <c r="AC66" i="6"/>
  <c r="AD66" i="6"/>
  <c r="AE66" i="6"/>
  <c r="Q49" i="6"/>
  <c r="S49" i="6"/>
  <c r="T49" i="6"/>
  <c r="V49" i="6"/>
  <c r="W49" i="6"/>
  <c r="Y49" i="6"/>
  <c r="Z49" i="6"/>
  <c r="AA49" i="6"/>
  <c r="AC49" i="6"/>
  <c r="AD49" i="6"/>
  <c r="AE49" i="6"/>
  <c r="Q28" i="6"/>
  <c r="S28" i="6"/>
  <c r="T28" i="6"/>
  <c r="V28" i="6"/>
  <c r="W28" i="6"/>
  <c r="Y28" i="6"/>
  <c r="AM28" i="6" s="1"/>
  <c r="Z28" i="6"/>
  <c r="AA28" i="6"/>
  <c r="AC28" i="6"/>
  <c r="AD28" i="6"/>
  <c r="AE28" i="6"/>
  <c r="Q68" i="6"/>
  <c r="S68" i="6"/>
  <c r="T68" i="6"/>
  <c r="V68" i="6"/>
  <c r="W68" i="6"/>
  <c r="Y68" i="6"/>
  <c r="Z68" i="6"/>
  <c r="AA68" i="6"/>
  <c r="AC68" i="6"/>
  <c r="AD68" i="6"/>
  <c r="AE68" i="6"/>
  <c r="Q34" i="6"/>
  <c r="S34" i="6"/>
  <c r="T34" i="6"/>
  <c r="V34" i="6"/>
  <c r="W34" i="6"/>
  <c r="Y34" i="6"/>
  <c r="Z34" i="6"/>
  <c r="AA34" i="6"/>
  <c r="AC34" i="6"/>
  <c r="AD34" i="6"/>
  <c r="AE34" i="6"/>
  <c r="AN34" i="6" s="1"/>
  <c r="Q14" i="6"/>
  <c r="S14" i="6"/>
  <c r="AK35" i="6" s="1"/>
  <c r="T14" i="6"/>
  <c r="V14" i="6"/>
  <c r="W14" i="6"/>
  <c r="Y14" i="6"/>
  <c r="Z14" i="6"/>
  <c r="AA14" i="6"/>
  <c r="AC14" i="6"/>
  <c r="AD14" i="6"/>
  <c r="AE14" i="6"/>
  <c r="Q79" i="6"/>
  <c r="S79" i="6"/>
  <c r="T79" i="6"/>
  <c r="V79" i="6"/>
  <c r="W79" i="6"/>
  <c r="Y79" i="6"/>
  <c r="AM79" i="6" s="1"/>
  <c r="Z79" i="6"/>
  <c r="AA79" i="6"/>
  <c r="AC79" i="6"/>
  <c r="AD79" i="6"/>
  <c r="AE79" i="6"/>
  <c r="Q59" i="6"/>
  <c r="S59" i="6"/>
  <c r="T59" i="6"/>
  <c r="V59" i="6"/>
  <c r="W59" i="6"/>
  <c r="Y59" i="6"/>
  <c r="AM59" i="6" s="1"/>
  <c r="Z59" i="6"/>
  <c r="AA59" i="6"/>
  <c r="AC59" i="6"/>
  <c r="AD59" i="6"/>
  <c r="AE59" i="6"/>
  <c r="AN59" i="6" s="1"/>
  <c r="Q41" i="6"/>
  <c r="S41" i="6"/>
  <c r="T41" i="6"/>
  <c r="V41" i="6"/>
  <c r="AL41" i="6" s="1"/>
  <c r="W41" i="6"/>
  <c r="Y41" i="6"/>
  <c r="Z41" i="6"/>
  <c r="AA41" i="6"/>
  <c r="AC41" i="6"/>
  <c r="AD41" i="6"/>
  <c r="AE41" i="6"/>
  <c r="Q22" i="6"/>
  <c r="S22" i="6"/>
  <c r="T22" i="6"/>
  <c r="V22" i="6"/>
  <c r="W22" i="6"/>
  <c r="Y22" i="6"/>
  <c r="AM22" i="6" s="1"/>
  <c r="Z22" i="6"/>
  <c r="AA22" i="6"/>
  <c r="AC22" i="6"/>
  <c r="AD22" i="6"/>
  <c r="AE22" i="6"/>
  <c r="AN22" i="6" s="1"/>
  <c r="Q20" i="6"/>
  <c r="S20" i="6"/>
  <c r="T20" i="6"/>
  <c r="V20" i="6"/>
  <c r="W20" i="6"/>
  <c r="Y20" i="6"/>
  <c r="Z20" i="6"/>
  <c r="AA20" i="6"/>
  <c r="AC20" i="6"/>
  <c r="AD20" i="6"/>
  <c r="AE20" i="6"/>
  <c r="Q101" i="6"/>
  <c r="S101" i="6"/>
  <c r="T101" i="6"/>
  <c r="V101" i="6"/>
  <c r="W101" i="6"/>
  <c r="Y101" i="6"/>
  <c r="Z101" i="6"/>
  <c r="AA101" i="6"/>
  <c r="AC101" i="6"/>
  <c r="AD101" i="6"/>
  <c r="AE101" i="6"/>
  <c r="AN101" i="6" s="1"/>
  <c r="Q102" i="6"/>
  <c r="S102" i="6"/>
  <c r="T102" i="6"/>
  <c r="V102" i="6"/>
  <c r="W102" i="6"/>
  <c r="Y102" i="6"/>
  <c r="AM102" i="6" s="1"/>
  <c r="Z102" i="6"/>
  <c r="AA102" i="6"/>
  <c r="AC102" i="6"/>
  <c r="AD102" i="6"/>
  <c r="AE102" i="6"/>
  <c r="AN102" i="6" s="1"/>
  <c r="Q42" i="6"/>
  <c r="S42" i="6"/>
  <c r="T42" i="6"/>
  <c r="V42" i="6"/>
  <c r="W42" i="6"/>
  <c r="Y42" i="6"/>
  <c r="Z42" i="6"/>
  <c r="AA42" i="6"/>
  <c r="AC42" i="6"/>
  <c r="AD42" i="6"/>
  <c r="AE42" i="6"/>
  <c r="Q51" i="6"/>
  <c r="S51" i="6"/>
  <c r="T51" i="6"/>
  <c r="V51" i="6"/>
  <c r="W51" i="6"/>
  <c r="Y51" i="6"/>
  <c r="AM51" i="6" s="1"/>
  <c r="Z51" i="6"/>
  <c r="AA51" i="6"/>
  <c r="AC51" i="6"/>
  <c r="AD51" i="6"/>
  <c r="AE51" i="6"/>
  <c r="Q33" i="6"/>
  <c r="S33" i="6"/>
  <c r="T33" i="6"/>
  <c r="V33" i="6"/>
  <c r="W33" i="6"/>
  <c r="Y33" i="6"/>
  <c r="AM33" i="6" s="1"/>
  <c r="Z33" i="6"/>
  <c r="AA33" i="6"/>
  <c r="AC33" i="6"/>
  <c r="AD33" i="6"/>
  <c r="AE33" i="6"/>
  <c r="AN33" i="6" s="1"/>
  <c r="Q52" i="6"/>
  <c r="S52" i="6"/>
  <c r="T52" i="6"/>
  <c r="V52" i="6"/>
  <c r="W52" i="6"/>
  <c r="Y52" i="6"/>
  <c r="AM52" i="6" s="1"/>
  <c r="Z52" i="6"/>
  <c r="AA52" i="6"/>
  <c r="AC52" i="6"/>
  <c r="AD52" i="6"/>
  <c r="AE52" i="6"/>
  <c r="AN52" i="6" s="1"/>
  <c r="Q56" i="6"/>
  <c r="S56" i="6"/>
  <c r="T56" i="6"/>
  <c r="V56" i="6"/>
  <c r="W56" i="6"/>
  <c r="Y56" i="6"/>
  <c r="Z56" i="6"/>
  <c r="AA56" i="6"/>
  <c r="AC56" i="6"/>
  <c r="AD56" i="6"/>
  <c r="AE56" i="6"/>
  <c r="AN56" i="6" s="1"/>
  <c r="Q62" i="6"/>
  <c r="S62" i="6"/>
  <c r="T62" i="6"/>
  <c r="V62" i="6"/>
  <c r="W62" i="6"/>
  <c r="Y62" i="6"/>
  <c r="Z62" i="6"/>
  <c r="AA62" i="6"/>
  <c r="AC62" i="6"/>
  <c r="AD62" i="6"/>
  <c r="AE62" i="6"/>
  <c r="Q40" i="6"/>
  <c r="S40" i="6"/>
  <c r="T40" i="6"/>
  <c r="V40" i="6"/>
  <c r="W40" i="6"/>
  <c r="Y40" i="6"/>
  <c r="Z40" i="6"/>
  <c r="AA40" i="6"/>
  <c r="AC40" i="6"/>
  <c r="AD40" i="6"/>
  <c r="AE40" i="6"/>
  <c r="AN40" i="6" s="1"/>
  <c r="Q46" i="6"/>
  <c r="S46" i="6"/>
  <c r="T46" i="6"/>
  <c r="V46" i="6"/>
  <c r="AL46" i="6" s="1"/>
  <c r="W46" i="6"/>
  <c r="Y46" i="6"/>
  <c r="AM46" i="6" s="1"/>
  <c r="Z46" i="6"/>
  <c r="AA46" i="6"/>
  <c r="AC46" i="6"/>
  <c r="AD46" i="6"/>
  <c r="AE46" i="6"/>
  <c r="AN46" i="6" s="1"/>
  <c r="Q80" i="6"/>
  <c r="S80" i="6"/>
  <c r="T80" i="6"/>
  <c r="V80" i="6"/>
  <c r="W80" i="6"/>
  <c r="Y80" i="6"/>
  <c r="Z80" i="6"/>
  <c r="AA80" i="6"/>
  <c r="AC80" i="6"/>
  <c r="AD80" i="6"/>
  <c r="AE80" i="6"/>
  <c r="AN80" i="6" s="1"/>
  <c r="Q77" i="6"/>
  <c r="S77" i="6"/>
  <c r="T77" i="6"/>
  <c r="V77" i="6"/>
  <c r="W77" i="6"/>
  <c r="Y77" i="6"/>
  <c r="AM77" i="6" s="1"/>
  <c r="Z77" i="6"/>
  <c r="AA77" i="6"/>
  <c r="AC77" i="6"/>
  <c r="AD77" i="6"/>
  <c r="AE77" i="6"/>
  <c r="Q44" i="6"/>
  <c r="S44" i="6"/>
  <c r="T44" i="6"/>
  <c r="V44" i="6"/>
  <c r="W44" i="6"/>
  <c r="Y44" i="6"/>
  <c r="Z44" i="6"/>
  <c r="AA44" i="6"/>
  <c r="AC44" i="6"/>
  <c r="AD44" i="6"/>
  <c r="AE44" i="6"/>
  <c r="AN44" i="6" s="1"/>
  <c r="Q94" i="6"/>
  <c r="S94" i="6"/>
  <c r="T94" i="6"/>
  <c r="V94" i="6"/>
  <c r="AL94" i="6" s="1"/>
  <c r="W94" i="6"/>
  <c r="Y94" i="6"/>
  <c r="Z94" i="6"/>
  <c r="AA94" i="6"/>
  <c r="AC94" i="6"/>
  <c r="AD94" i="6"/>
  <c r="AE94" i="6"/>
  <c r="Q103" i="6"/>
  <c r="S103" i="6"/>
  <c r="T103" i="6"/>
  <c r="V103" i="6"/>
  <c r="W103" i="6"/>
  <c r="Y103" i="6"/>
  <c r="Z103" i="6"/>
  <c r="AA103" i="6"/>
  <c r="AC103" i="6"/>
  <c r="AD103" i="6"/>
  <c r="AE103" i="6"/>
  <c r="Q104" i="6"/>
  <c r="S104" i="6"/>
  <c r="AK104" i="6" s="1"/>
  <c r="T104" i="6"/>
  <c r="V104" i="6"/>
  <c r="W104" i="6"/>
  <c r="Y104" i="6"/>
  <c r="AM104" i="6" s="1"/>
  <c r="Z104" i="6"/>
  <c r="AA104" i="6"/>
  <c r="AC104" i="6"/>
  <c r="AD104" i="6"/>
  <c r="AE104" i="6"/>
  <c r="Q43" i="6"/>
  <c r="S43" i="6"/>
  <c r="AK43" i="6" s="1"/>
  <c r="T43" i="6"/>
  <c r="V43" i="6"/>
  <c r="W43" i="6"/>
  <c r="Y43" i="6"/>
  <c r="AM43" i="6" s="1"/>
  <c r="Z43" i="6"/>
  <c r="AA43" i="6"/>
  <c r="AC43" i="6"/>
  <c r="AD43" i="6"/>
  <c r="AE43" i="6"/>
  <c r="AN43" i="6" s="1"/>
  <c r="Q50" i="6"/>
  <c r="S50" i="6"/>
  <c r="T50" i="6"/>
  <c r="V50" i="6"/>
  <c r="AL50" i="6" s="1"/>
  <c r="W50" i="6"/>
  <c r="Y50" i="6"/>
  <c r="Z50" i="6"/>
  <c r="AA50" i="6"/>
  <c r="AC50" i="6"/>
  <c r="AD50" i="6"/>
  <c r="AE50" i="6"/>
  <c r="AN50" i="6" s="1"/>
  <c r="Q105" i="6"/>
  <c r="S105" i="6"/>
  <c r="AK105" i="6" s="1"/>
  <c r="T105" i="6"/>
  <c r="V105" i="6"/>
  <c r="AL105" i="6" s="1"/>
  <c r="W105" i="6"/>
  <c r="Y105" i="6"/>
  <c r="AM105" i="6" s="1"/>
  <c r="Z105" i="6"/>
  <c r="AA105" i="6"/>
  <c r="AC105" i="6"/>
  <c r="AD105" i="6"/>
  <c r="AE105" i="6"/>
  <c r="AN105" i="6" s="1"/>
  <c r="Q106" i="6"/>
  <c r="S106" i="6"/>
  <c r="AK106" i="6" s="1"/>
  <c r="T106" i="6"/>
  <c r="V106" i="6"/>
  <c r="AL106" i="6" s="1"/>
  <c r="W106" i="6"/>
  <c r="Y106" i="6"/>
  <c r="AM106" i="6" s="1"/>
  <c r="Z106" i="6"/>
  <c r="AA106" i="6"/>
  <c r="AC106" i="6"/>
  <c r="AD106" i="6"/>
  <c r="AE106" i="6"/>
  <c r="AN106" i="6" s="1"/>
  <c r="Q107" i="6"/>
  <c r="S107" i="6"/>
  <c r="AK107" i="6" s="1"/>
  <c r="T107" i="6"/>
  <c r="V107" i="6"/>
  <c r="AL107" i="6" s="1"/>
  <c r="W107" i="6"/>
  <c r="Y107" i="6"/>
  <c r="AM107" i="6" s="1"/>
  <c r="Z107" i="6"/>
  <c r="AA107" i="6"/>
  <c r="AC107" i="6"/>
  <c r="AD107" i="6"/>
  <c r="AE107" i="6"/>
  <c r="AN107" i="6" s="1"/>
  <c r="Q82" i="6"/>
  <c r="S82" i="6"/>
  <c r="AK82" i="6" s="1"/>
  <c r="T82" i="6"/>
  <c r="V82" i="6"/>
  <c r="AL82" i="6" s="1"/>
  <c r="W82" i="6"/>
  <c r="Y82" i="6"/>
  <c r="AM82" i="6" s="1"/>
  <c r="Z82" i="6"/>
  <c r="AA82" i="6"/>
  <c r="AC82" i="6"/>
  <c r="AD82" i="6"/>
  <c r="AE82" i="6"/>
  <c r="AN82" i="6" s="1"/>
  <c r="Q75" i="6"/>
  <c r="S75" i="6"/>
  <c r="AK75" i="6" s="1"/>
  <c r="T75" i="6"/>
  <c r="V75" i="6"/>
  <c r="AL75" i="6" s="1"/>
  <c r="W75" i="6"/>
  <c r="Y75" i="6"/>
  <c r="AM75" i="6" s="1"/>
  <c r="Z75" i="6"/>
  <c r="AA75" i="6"/>
  <c r="AC75" i="6"/>
  <c r="AD75" i="6"/>
  <c r="AE75" i="6"/>
  <c r="AN75" i="6" s="1"/>
  <c r="Q65" i="6"/>
  <c r="S65" i="6"/>
  <c r="AK65" i="6" s="1"/>
  <c r="T65" i="6"/>
  <c r="V65" i="6"/>
  <c r="AL65" i="6" s="1"/>
  <c r="W65" i="6"/>
  <c r="Y65" i="6"/>
  <c r="AM65" i="6" s="1"/>
  <c r="Z65" i="6"/>
  <c r="AA65" i="6"/>
  <c r="AC65" i="6"/>
  <c r="AD65" i="6"/>
  <c r="AE65" i="6"/>
  <c r="AN65" i="6" s="1"/>
  <c r="Q72" i="6"/>
  <c r="S72" i="6"/>
  <c r="AK72" i="6" s="1"/>
  <c r="T72" i="6"/>
  <c r="V72" i="6"/>
  <c r="AL72" i="6" s="1"/>
  <c r="W72" i="6"/>
  <c r="Y72" i="6"/>
  <c r="AM72" i="6" s="1"/>
  <c r="Z72" i="6"/>
  <c r="AA72" i="6"/>
  <c r="AC72" i="6"/>
  <c r="AD72" i="6"/>
  <c r="AE72" i="6"/>
  <c r="AN72" i="6" s="1"/>
  <c r="Q73" i="6"/>
  <c r="S73" i="6"/>
  <c r="AK73" i="6" s="1"/>
  <c r="T73" i="6"/>
  <c r="V73" i="6"/>
  <c r="AL73" i="6" s="1"/>
  <c r="W73" i="6"/>
  <c r="Y73" i="6"/>
  <c r="AM73" i="6" s="1"/>
  <c r="Z73" i="6"/>
  <c r="AA73" i="6"/>
  <c r="AC73" i="6"/>
  <c r="AD73" i="6"/>
  <c r="AE73" i="6"/>
  <c r="AN73" i="6" s="1"/>
  <c r="Q76" i="6"/>
  <c r="S76" i="6"/>
  <c r="AK76" i="6" s="1"/>
  <c r="T76" i="6"/>
  <c r="V76" i="6"/>
  <c r="AL76" i="6" s="1"/>
  <c r="W76" i="6"/>
  <c r="Y76" i="6"/>
  <c r="AM76" i="6" s="1"/>
  <c r="Z76" i="6"/>
  <c r="AA76" i="6"/>
  <c r="AC76" i="6"/>
  <c r="AD76" i="6"/>
  <c r="AE76" i="6"/>
  <c r="AN76" i="6" s="1"/>
  <c r="Q58" i="6"/>
  <c r="S58" i="6"/>
  <c r="AK58" i="6" s="1"/>
  <c r="T58" i="6"/>
  <c r="V58" i="6"/>
  <c r="AL58" i="6" s="1"/>
  <c r="W58" i="6"/>
  <c r="Y58" i="6"/>
  <c r="AM58" i="6" s="1"/>
  <c r="Z58" i="6"/>
  <c r="AA58" i="6"/>
  <c r="AC58" i="6"/>
  <c r="AD58" i="6"/>
  <c r="AE58" i="6"/>
  <c r="AN58" i="6" s="1"/>
  <c r="Q108" i="6"/>
  <c r="S108" i="6"/>
  <c r="AK108" i="6" s="1"/>
  <c r="T108" i="6"/>
  <c r="V108" i="6"/>
  <c r="AL108" i="6" s="1"/>
  <c r="W108" i="6"/>
  <c r="Y108" i="6"/>
  <c r="AM108" i="6" s="1"/>
  <c r="Z108" i="6"/>
  <c r="AA108" i="6"/>
  <c r="AC108" i="6"/>
  <c r="AD108" i="6"/>
  <c r="AE108" i="6"/>
  <c r="AN108" i="6" s="1"/>
  <c r="Q109" i="6"/>
  <c r="S109" i="6"/>
  <c r="AK109" i="6" s="1"/>
  <c r="T109" i="6"/>
  <c r="V109" i="6"/>
  <c r="AL109" i="6" s="1"/>
  <c r="W109" i="6"/>
  <c r="Y109" i="6"/>
  <c r="AM109" i="6" s="1"/>
  <c r="Z109" i="6"/>
  <c r="AA109" i="6"/>
  <c r="AC109" i="6"/>
  <c r="AD109" i="6"/>
  <c r="AE109" i="6"/>
  <c r="AN109" i="6" s="1"/>
  <c r="Q110" i="6"/>
  <c r="S110" i="6"/>
  <c r="AK110" i="6" s="1"/>
  <c r="T110" i="6"/>
  <c r="V110" i="6"/>
  <c r="AL110" i="6" s="1"/>
  <c r="W110" i="6"/>
  <c r="Y110" i="6"/>
  <c r="AM110" i="6" s="1"/>
  <c r="Z110" i="6"/>
  <c r="AA110" i="6"/>
  <c r="AC110" i="6"/>
  <c r="AD110" i="6"/>
  <c r="AE110" i="6"/>
  <c r="AN110" i="6" s="1"/>
  <c r="Q111" i="6"/>
  <c r="S111" i="6"/>
  <c r="AK111" i="6" s="1"/>
  <c r="T111" i="6"/>
  <c r="V111" i="6"/>
  <c r="AL111" i="6" s="1"/>
  <c r="W111" i="6"/>
  <c r="Y111" i="6"/>
  <c r="AM111" i="6" s="1"/>
  <c r="Z111" i="6"/>
  <c r="AA111" i="6"/>
  <c r="AC111" i="6"/>
  <c r="AD111" i="6"/>
  <c r="AE111" i="6"/>
  <c r="AN111" i="6" s="1"/>
  <c r="Q112" i="6"/>
  <c r="S112" i="6"/>
  <c r="AK112" i="6" s="1"/>
  <c r="T112" i="6"/>
  <c r="V112" i="6"/>
  <c r="AL112" i="6" s="1"/>
  <c r="W112" i="6"/>
  <c r="Y112" i="6"/>
  <c r="AM112" i="6" s="1"/>
  <c r="Z112" i="6"/>
  <c r="AA112" i="6"/>
  <c r="AC112" i="6"/>
  <c r="AD112" i="6"/>
  <c r="AE112" i="6"/>
  <c r="AN112" i="6" s="1"/>
  <c r="Q113" i="6"/>
  <c r="S113" i="6"/>
  <c r="AK113" i="6" s="1"/>
  <c r="T113" i="6"/>
  <c r="V113" i="6"/>
  <c r="AL113" i="6" s="1"/>
  <c r="W113" i="6"/>
  <c r="Y113" i="6"/>
  <c r="AM113" i="6" s="1"/>
  <c r="Z113" i="6"/>
  <c r="AA113" i="6"/>
  <c r="AC113" i="6"/>
  <c r="AD113" i="6"/>
  <c r="AE113" i="6"/>
  <c r="AN113" i="6" s="1"/>
  <c r="Q114" i="6"/>
  <c r="S114" i="6"/>
  <c r="AK114" i="6" s="1"/>
  <c r="T114" i="6"/>
  <c r="V114" i="6"/>
  <c r="AL114" i="6" s="1"/>
  <c r="W114" i="6"/>
  <c r="Y114" i="6"/>
  <c r="AM114" i="6" s="1"/>
  <c r="Z114" i="6"/>
  <c r="AA114" i="6"/>
  <c r="AC114" i="6"/>
  <c r="AD114" i="6"/>
  <c r="AE114" i="6"/>
  <c r="AN114" i="6" s="1"/>
  <c r="Q115" i="6"/>
  <c r="S115" i="6"/>
  <c r="AK115" i="6" s="1"/>
  <c r="T115" i="6"/>
  <c r="V115" i="6"/>
  <c r="AL115" i="6" s="1"/>
  <c r="W115" i="6"/>
  <c r="Y115" i="6"/>
  <c r="AM115" i="6" s="1"/>
  <c r="Z115" i="6"/>
  <c r="AA115" i="6"/>
  <c r="AC115" i="6"/>
  <c r="AD115" i="6"/>
  <c r="AE115" i="6"/>
  <c r="AN115" i="6" s="1"/>
  <c r="Q116" i="6"/>
  <c r="S116" i="6"/>
  <c r="AK116" i="6" s="1"/>
  <c r="T116" i="6"/>
  <c r="V116" i="6"/>
  <c r="AL116" i="6" s="1"/>
  <c r="W116" i="6"/>
  <c r="Y116" i="6"/>
  <c r="AM116" i="6" s="1"/>
  <c r="Z116" i="6"/>
  <c r="AA116" i="6"/>
  <c r="AC116" i="6"/>
  <c r="AD116" i="6"/>
  <c r="AE116" i="6"/>
  <c r="AN116" i="6" s="1"/>
  <c r="Q117" i="6"/>
  <c r="S117" i="6"/>
  <c r="AK117" i="6" s="1"/>
  <c r="T117" i="6"/>
  <c r="V117" i="6"/>
  <c r="AL117" i="6" s="1"/>
  <c r="W117" i="6"/>
  <c r="Y117" i="6"/>
  <c r="AM117" i="6" s="1"/>
  <c r="Z117" i="6"/>
  <c r="AA117" i="6"/>
  <c r="AC117" i="6"/>
  <c r="AD117" i="6"/>
  <c r="AE117" i="6"/>
  <c r="AN117" i="6" s="1"/>
  <c r="Q118" i="6"/>
  <c r="S118" i="6"/>
  <c r="AK118" i="6" s="1"/>
  <c r="T118" i="6"/>
  <c r="V118" i="6"/>
  <c r="AL118" i="6" s="1"/>
  <c r="W118" i="6"/>
  <c r="Y118" i="6"/>
  <c r="AM118" i="6" s="1"/>
  <c r="Z118" i="6"/>
  <c r="AA118" i="6"/>
  <c r="AC118" i="6"/>
  <c r="AD118" i="6"/>
  <c r="AE118" i="6"/>
  <c r="AN118" i="6" s="1"/>
  <c r="Q119" i="6"/>
  <c r="S119" i="6"/>
  <c r="AK119" i="6" s="1"/>
  <c r="T119" i="6"/>
  <c r="V119" i="6"/>
  <c r="AL119" i="6" s="1"/>
  <c r="W119" i="6"/>
  <c r="Y119" i="6"/>
  <c r="AM119" i="6" s="1"/>
  <c r="Z119" i="6"/>
  <c r="AA119" i="6"/>
  <c r="AC119" i="6"/>
  <c r="AD119" i="6"/>
  <c r="AE119" i="6"/>
  <c r="AN119" i="6" s="1"/>
  <c r="Q120" i="6"/>
  <c r="S120" i="6"/>
  <c r="AK120" i="6" s="1"/>
  <c r="T120" i="6"/>
  <c r="V120" i="6"/>
  <c r="AL120" i="6" s="1"/>
  <c r="W120" i="6"/>
  <c r="Y120" i="6"/>
  <c r="AM120" i="6" s="1"/>
  <c r="Z120" i="6"/>
  <c r="AA120" i="6"/>
  <c r="AC120" i="6"/>
  <c r="AD120" i="6"/>
  <c r="AE120" i="6"/>
  <c r="AN120" i="6" s="1"/>
  <c r="Q121" i="6"/>
  <c r="S121" i="6"/>
  <c r="AK121" i="6" s="1"/>
  <c r="T121" i="6"/>
  <c r="V121" i="6"/>
  <c r="AL121" i="6" s="1"/>
  <c r="W121" i="6"/>
  <c r="Y121" i="6"/>
  <c r="AM121" i="6" s="1"/>
  <c r="Z121" i="6"/>
  <c r="AA121" i="6"/>
  <c r="AC121" i="6"/>
  <c r="AD121" i="6"/>
  <c r="AE121" i="6"/>
  <c r="AN121" i="6" s="1"/>
  <c r="Q122" i="6"/>
  <c r="S122" i="6"/>
  <c r="AK122" i="6" s="1"/>
  <c r="T122" i="6"/>
  <c r="V122" i="6"/>
  <c r="AL122" i="6" s="1"/>
  <c r="W122" i="6"/>
  <c r="Y122" i="6"/>
  <c r="AM122" i="6" s="1"/>
  <c r="Z122" i="6"/>
  <c r="AA122" i="6"/>
  <c r="AC122" i="6"/>
  <c r="AD122" i="6"/>
  <c r="AE122" i="6"/>
  <c r="AN122" i="6" s="1"/>
  <c r="Q123" i="6"/>
  <c r="S123" i="6"/>
  <c r="AK123" i="6" s="1"/>
  <c r="T123" i="6"/>
  <c r="V123" i="6"/>
  <c r="AL123" i="6" s="1"/>
  <c r="W123" i="6"/>
  <c r="Y123" i="6"/>
  <c r="AM123" i="6" s="1"/>
  <c r="Z123" i="6"/>
  <c r="AA123" i="6"/>
  <c r="AC123" i="6"/>
  <c r="AD123" i="6"/>
  <c r="AE123" i="6"/>
  <c r="AN123" i="6" s="1"/>
  <c r="Q124" i="6"/>
  <c r="S124" i="6"/>
  <c r="AK124" i="6" s="1"/>
  <c r="T124" i="6"/>
  <c r="V124" i="6"/>
  <c r="AL124" i="6" s="1"/>
  <c r="W124" i="6"/>
  <c r="Y124" i="6"/>
  <c r="AM124" i="6" s="1"/>
  <c r="Z124" i="6"/>
  <c r="AA124" i="6"/>
  <c r="AC124" i="6"/>
  <c r="AD124" i="6"/>
  <c r="AE124" i="6"/>
  <c r="AN124" i="6" s="1"/>
  <c r="Q125" i="6"/>
  <c r="S125" i="6"/>
  <c r="AK125" i="6" s="1"/>
  <c r="T125" i="6"/>
  <c r="V125" i="6"/>
  <c r="AL125" i="6" s="1"/>
  <c r="W125" i="6"/>
  <c r="Y125" i="6"/>
  <c r="AM125" i="6" s="1"/>
  <c r="Z125" i="6"/>
  <c r="AA125" i="6"/>
  <c r="AC125" i="6"/>
  <c r="AD125" i="6"/>
  <c r="AE125" i="6"/>
  <c r="AN125" i="6" s="1"/>
  <c r="Q126" i="6"/>
  <c r="S126" i="6"/>
  <c r="AK126" i="6" s="1"/>
  <c r="T126" i="6"/>
  <c r="V126" i="6"/>
  <c r="AL126" i="6" s="1"/>
  <c r="W126" i="6"/>
  <c r="Y126" i="6"/>
  <c r="AM126" i="6" s="1"/>
  <c r="Z126" i="6"/>
  <c r="AA126" i="6"/>
  <c r="AC126" i="6"/>
  <c r="AD126" i="6"/>
  <c r="AE126" i="6"/>
  <c r="AN126" i="6" s="1"/>
  <c r="Q127" i="6"/>
  <c r="S127" i="6"/>
  <c r="AK127" i="6" s="1"/>
  <c r="T127" i="6"/>
  <c r="V127" i="6"/>
  <c r="AL127" i="6" s="1"/>
  <c r="W127" i="6"/>
  <c r="Y127" i="6"/>
  <c r="AM127" i="6" s="1"/>
  <c r="Z127" i="6"/>
  <c r="AA127" i="6"/>
  <c r="AC127" i="6"/>
  <c r="AD127" i="6"/>
  <c r="AE127" i="6"/>
  <c r="AN127" i="6" s="1"/>
  <c r="Q128" i="6"/>
  <c r="S128" i="6"/>
  <c r="AK128" i="6" s="1"/>
  <c r="T128" i="6"/>
  <c r="V128" i="6"/>
  <c r="AL128" i="6" s="1"/>
  <c r="W128" i="6"/>
  <c r="Y128" i="6"/>
  <c r="AM128" i="6" s="1"/>
  <c r="Z128" i="6"/>
  <c r="AA128" i="6"/>
  <c r="AC128" i="6"/>
  <c r="AD128" i="6"/>
  <c r="AE128" i="6"/>
  <c r="AN128" i="6" s="1"/>
  <c r="Q129" i="6"/>
  <c r="S129" i="6"/>
  <c r="AK129" i="6" s="1"/>
  <c r="T129" i="6"/>
  <c r="V129" i="6"/>
  <c r="AL129" i="6" s="1"/>
  <c r="W129" i="6"/>
  <c r="Y129" i="6"/>
  <c r="AM129" i="6" s="1"/>
  <c r="Z129" i="6"/>
  <c r="AA129" i="6"/>
  <c r="AC129" i="6"/>
  <c r="AD129" i="6"/>
  <c r="AE129" i="6"/>
  <c r="AN129" i="6" s="1"/>
  <c r="Q130" i="6"/>
  <c r="S130" i="6"/>
  <c r="AK130" i="6" s="1"/>
  <c r="T130" i="6"/>
  <c r="V130" i="6"/>
  <c r="AL130" i="6" s="1"/>
  <c r="W130" i="6"/>
  <c r="Y130" i="6"/>
  <c r="AM130" i="6" s="1"/>
  <c r="Z130" i="6"/>
  <c r="AA130" i="6"/>
  <c r="AC130" i="6"/>
  <c r="AD130" i="6"/>
  <c r="AE130" i="6"/>
  <c r="AN130" i="6" s="1"/>
  <c r="Q131" i="6"/>
  <c r="S131" i="6"/>
  <c r="AK131" i="6" s="1"/>
  <c r="T131" i="6"/>
  <c r="V131" i="6"/>
  <c r="AL131" i="6" s="1"/>
  <c r="W131" i="6"/>
  <c r="Y131" i="6"/>
  <c r="AM131" i="6" s="1"/>
  <c r="Z131" i="6"/>
  <c r="AA131" i="6"/>
  <c r="AC131" i="6"/>
  <c r="AD131" i="6"/>
  <c r="AE131" i="6"/>
  <c r="AN131" i="6" s="1"/>
  <c r="Q132" i="6"/>
  <c r="S132" i="6"/>
  <c r="AK132" i="6" s="1"/>
  <c r="T132" i="6"/>
  <c r="V132" i="6"/>
  <c r="AL132" i="6" s="1"/>
  <c r="W132" i="6"/>
  <c r="Y132" i="6"/>
  <c r="AM132" i="6" s="1"/>
  <c r="Z132" i="6"/>
  <c r="AA132" i="6"/>
  <c r="AC132" i="6"/>
  <c r="AD132" i="6"/>
  <c r="AE132" i="6"/>
  <c r="AN132" i="6" s="1"/>
  <c r="Q133" i="6"/>
  <c r="S133" i="6"/>
  <c r="AK133" i="6" s="1"/>
  <c r="T133" i="6"/>
  <c r="V133" i="6"/>
  <c r="AL133" i="6" s="1"/>
  <c r="W133" i="6"/>
  <c r="Y133" i="6"/>
  <c r="AM133" i="6" s="1"/>
  <c r="Z133" i="6"/>
  <c r="AA133" i="6"/>
  <c r="AC133" i="6"/>
  <c r="AD133" i="6"/>
  <c r="AE133" i="6"/>
  <c r="AN133" i="6" s="1"/>
  <c r="Q134" i="6"/>
  <c r="S134" i="6"/>
  <c r="AK134" i="6" s="1"/>
  <c r="T134" i="6"/>
  <c r="V134" i="6"/>
  <c r="AL134" i="6" s="1"/>
  <c r="W134" i="6"/>
  <c r="Y134" i="6"/>
  <c r="AM134" i="6" s="1"/>
  <c r="Z134" i="6"/>
  <c r="AA134" i="6"/>
  <c r="AC134" i="6"/>
  <c r="AD134" i="6"/>
  <c r="AE134" i="6"/>
  <c r="AN134" i="6" s="1"/>
  <c r="L78" i="6"/>
  <c r="L8" i="6"/>
  <c r="L26" i="6"/>
  <c r="L18" i="6"/>
  <c r="L63" i="6"/>
  <c r="L70" i="6"/>
  <c r="L29" i="6"/>
  <c r="L24" i="6"/>
  <c r="L74" i="6"/>
  <c r="L35" i="6"/>
  <c r="L19" i="6"/>
  <c r="L30" i="6"/>
  <c r="L66" i="6"/>
  <c r="L49" i="6"/>
  <c r="L28" i="6"/>
  <c r="L68" i="6"/>
  <c r="L34" i="6"/>
  <c r="L14" i="6"/>
  <c r="L79" i="6"/>
  <c r="L59" i="6"/>
  <c r="L41" i="6"/>
  <c r="L22" i="6"/>
  <c r="L20" i="6"/>
  <c r="L101" i="6"/>
  <c r="L102" i="6"/>
  <c r="L42" i="6"/>
  <c r="L51" i="6"/>
  <c r="L33" i="6"/>
  <c r="L52" i="6"/>
  <c r="L56" i="6"/>
  <c r="L62" i="6"/>
  <c r="L40" i="6"/>
  <c r="L46" i="6"/>
  <c r="L80" i="6"/>
  <c r="L77" i="6"/>
  <c r="L44" i="6"/>
  <c r="L94" i="6"/>
  <c r="L103" i="6"/>
  <c r="L104" i="6"/>
  <c r="L43" i="6"/>
  <c r="L50" i="6"/>
  <c r="L105" i="6"/>
  <c r="L106" i="6"/>
  <c r="L107" i="6"/>
  <c r="L82" i="6"/>
  <c r="L75" i="6"/>
  <c r="L65" i="6"/>
  <c r="L72" i="6"/>
  <c r="L73" i="6"/>
  <c r="L76" i="6"/>
  <c r="L58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N84" i="6"/>
  <c r="N81" i="6"/>
  <c r="N36" i="6"/>
  <c r="N10" i="6"/>
  <c r="N85" i="6"/>
  <c r="N83" i="6"/>
  <c r="N86" i="6"/>
  <c r="N37" i="6"/>
  <c r="N25" i="6"/>
  <c r="N45" i="6"/>
  <c r="N23" i="6"/>
  <c r="N96" i="6"/>
  <c r="N31" i="6"/>
  <c r="N97" i="6"/>
  <c r="N98" i="6"/>
  <c r="N13" i="6"/>
  <c r="N61" i="6"/>
  <c r="N87" i="6"/>
  <c r="N71" i="6"/>
  <c r="N48" i="6"/>
  <c r="N69" i="6"/>
  <c r="N9" i="6"/>
  <c r="N90" i="6"/>
  <c r="N57" i="6"/>
  <c r="N92" i="6"/>
  <c r="N15" i="6"/>
  <c r="N93" i="6"/>
  <c r="N55" i="6"/>
  <c r="N21" i="6"/>
  <c r="N16" i="6"/>
  <c r="N64" i="6"/>
  <c r="N32" i="6"/>
  <c r="N99" i="6"/>
  <c r="N88" i="6"/>
  <c r="N7" i="6"/>
  <c r="N67" i="6"/>
  <c r="N53" i="6"/>
  <c r="N11" i="6"/>
  <c r="N100" i="6"/>
  <c r="N91" i="6"/>
  <c r="N17" i="6"/>
  <c r="N12" i="6"/>
  <c r="N54" i="6"/>
  <c r="N27" i="6"/>
  <c r="N60" i="6"/>
  <c r="N89" i="6"/>
  <c r="N39" i="6"/>
  <c r="N38" i="6"/>
  <c r="N47" i="6"/>
  <c r="N78" i="6"/>
  <c r="N8" i="6"/>
  <c r="N26" i="6"/>
  <c r="N18" i="6"/>
  <c r="N63" i="6"/>
  <c r="N70" i="6"/>
  <c r="N29" i="6"/>
  <c r="N24" i="6"/>
  <c r="N74" i="6"/>
  <c r="N35" i="6"/>
  <c r="N19" i="6"/>
  <c r="N30" i="6"/>
  <c r="N66" i="6"/>
  <c r="N49" i="6"/>
  <c r="N28" i="6"/>
  <c r="N68" i="6"/>
  <c r="N34" i="6"/>
  <c r="N14" i="6"/>
  <c r="N79" i="6"/>
  <c r="N59" i="6"/>
  <c r="N41" i="6"/>
  <c r="N22" i="6"/>
  <c r="N20" i="6"/>
  <c r="N101" i="6"/>
  <c r="N102" i="6"/>
  <c r="N42" i="6"/>
  <c r="N51" i="6"/>
  <c r="N33" i="6"/>
  <c r="N52" i="6"/>
  <c r="N56" i="6"/>
  <c r="N62" i="6"/>
  <c r="N40" i="6"/>
  <c r="N46" i="6"/>
  <c r="N80" i="6"/>
  <c r="N77" i="6"/>
  <c r="N44" i="6"/>
  <c r="N94" i="6"/>
  <c r="N103" i="6"/>
  <c r="N104" i="6"/>
  <c r="N43" i="6"/>
  <c r="N50" i="6"/>
  <c r="N105" i="6"/>
  <c r="N106" i="6"/>
  <c r="N107" i="6"/>
  <c r="N82" i="6"/>
  <c r="N75" i="6"/>
  <c r="N65" i="6"/>
  <c r="N72" i="6"/>
  <c r="N73" i="6"/>
  <c r="N76" i="6"/>
  <c r="N58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L67" i="6"/>
  <c r="L53" i="6"/>
  <c r="L11" i="6"/>
  <c r="L100" i="6"/>
  <c r="L91" i="6"/>
  <c r="L17" i="6"/>
  <c r="L12" i="6"/>
  <c r="L54" i="6"/>
  <c r="L27" i="6"/>
  <c r="L60" i="6"/>
  <c r="L89" i="6"/>
  <c r="L39" i="6"/>
  <c r="L38" i="6"/>
  <c r="A53" i="17"/>
  <c r="A54" i="17"/>
  <c r="A55" i="17"/>
  <c r="A56" i="17"/>
  <c r="A57" i="17"/>
  <c r="A58" i="17"/>
  <c r="A59" i="17"/>
  <c r="A60" i="17"/>
  <c r="A61" i="17"/>
  <c r="A62" i="17"/>
  <c r="A63" i="17"/>
  <c r="A6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E84" i="6"/>
  <c r="AE81" i="6"/>
  <c r="AN81" i="6" s="1"/>
  <c r="AE36" i="6"/>
  <c r="AE10" i="6"/>
  <c r="AN10" i="6" s="1"/>
  <c r="AE85" i="6"/>
  <c r="AE83" i="6"/>
  <c r="AE86" i="6"/>
  <c r="AN86" i="6" s="1"/>
  <c r="AE37" i="6"/>
  <c r="AE25" i="6"/>
  <c r="AE45" i="6"/>
  <c r="AE23" i="6"/>
  <c r="AE96" i="6"/>
  <c r="AE31" i="6"/>
  <c r="AN31" i="6" s="1"/>
  <c r="AE97" i="6"/>
  <c r="AE98" i="6"/>
  <c r="AE13" i="6"/>
  <c r="AN13" i="6" s="1"/>
  <c r="AE61" i="6"/>
  <c r="AE87" i="6"/>
  <c r="AE71" i="6"/>
  <c r="AN98" i="6" s="1"/>
  <c r="AE48" i="6"/>
  <c r="AN48" i="6" s="1"/>
  <c r="AE69" i="6"/>
  <c r="AE9" i="6"/>
  <c r="AN9" i="6" s="1"/>
  <c r="AE90" i="6"/>
  <c r="AN90" i="6" s="1"/>
  <c r="AE57" i="6"/>
  <c r="AN57" i="6" s="1"/>
  <c r="AE92" i="6"/>
  <c r="AE15" i="6"/>
  <c r="AE93" i="6"/>
  <c r="AE55" i="6"/>
  <c r="AE21" i="6"/>
  <c r="AE16" i="6"/>
  <c r="AN16" i="6" s="1"/>
  <c r="AE64" i="6"/>
  <c r="AE32" i="6"/>
  <c r="AN32" i="6" s="1"/>
  <c r="AE99" i="6"/>
  <c r="AE88" i="6"/>
  <c r="AN88" i="6" s="1"/>
  <c r="AE7" i="6"/>
  <c r="AN7" i="6" s="1"/>
  <c r="AE95" i="6"/>
  <c r="Y95" i="6"/>
  <c r="Y84" i="6"/>
  <c r="AM84" i="6" s="1"/>
  <c r="Y81" i="6"/>
  <c r="Y36" i="6"/>
  <c r="AM36" i="6" s="1"/>
  <c r="Y10" i="6"/>
  <c r="Y85" i="6"/>
  <c r="Y83" i="6"/>
  <c r="AM83" i="6" s="1"/>
  <c r="Y86" i="6"/>
  <c r="AM86" i="6" s="1"/>
  <c r="Y37" i="6"/>
  <c r="Y25" i="6"/>
  <c r="AM25" i="6" s="1"/>
  <c r="Y45" i="6"/>
  <c r="AM45" i="6" s="1"/>
  <c r="Y23" i="6"/>
  <c r="Y96" i="6"/>
  <c r="Y31" i="6"/>
  <c r="Y97" i="6"/>
  <c r="Y98" i="6"/>
  <c r="Y13" i="6"/>
  <c r="Y61" i="6"/>
  <c r="AM61" i="6" s="1"/>
  <c r="Y87" i="6"/>
  <c r="AM87" i="6" s="1"/>
  <c r="Y71" i="6"/>
  <c r="Y48" i="6"/>
  <c r="Y69" i="6"/>
  <c r="AM69" i="6" s="1"/>
  <c r="Y9" i="6"/>
  <c r="Y90" i="6"/>
  <c r="AM90" i="6" s="1"/>
  <c r="Y57" i="6"/>
  <c r="AM57" i="6" s="1"/>
  <c r="Y92" i="6"/>
  <c r="Y15" i="6"/>
  <c r="Y93" i="6"/>
  <c r="Y55" i="6"/>
  <c r="Y21" i="6"/>
  <c r="Y16" i="6"/>
  <c r="AM16" i="6" s="1"/>
  <c r="Y64" i="6"/>
  <c r="Y32" i="6"/>
  <c r="Y99" i="6"/>
  <c r="Y88" i="6"/>
  <c r="AM88" i="6" s="1"/>
  <c r="Y7" i="6"/>
  <c r="AM7" i="6" s="1"/>
  <c r="V95" i="6"/>
  <c r="V84" i="6"/>
  <c r="V81" i="6"/>
  <c r="V36" i="6"/>
  <c r="V10" i="6"/>
  <c r="V85" i="6"/>
  <c r="V83" i="6"/>
  <c r="V86" i="6"/>
  <c r="AL86" i="6" s="1"/>
  <c r="V37" i="6"/>
  <c r="V25" i="6"/>
  <c r="V45" i="6"/>
  <c r="V23" i="6"/>
  <c r="V96" i="6"/>
  <c r="V31" i="6"/>
  <c r="V97" i="6"/>
  <c r="V98" i="6"/>
  <c r="V13" i="6"/>
  <c r="V61" i="6"/>
  <c r="V87" i="6"/>
  <c r="AL87" i="6" s="1"/>
  <c r="V71" i="6"/>
  <c r="V48" i="6"/>
  <c r="V69" i="6"/>
  <c r="V9" i="6"/>
  <c r="V90" i="6"/>
  <c r="V57" i="6"/>
  <c r="V92" i="6"/>
  <c r="V15" i="6"/>
  <c r="V93" i="6"/>
  <c r="V55" i="6"/>
  <c r="V21" i="6"/>
  <c r="V16" i="6"/>
  <c r="V64" i="6"/>
  <c r="V32" i="6"/>
  <c r="V99" i="6"/>
  <c r="V88" i="6"/>
  <c r="V7" i="6"/>
  <c r="AL7" i="6" s="1"/>
  <c r="S95" i="6"/>
  <c r="S84" i="6"/>
  <c r="AK84" i="6" s="1"/>
  <c r="S81" i="6"/>
  <c r="S36" i="6"/>
  <c r="S10" i="6"/>
  <c r="S85" i="6"/>
  <c r="S83" i="6"/>
  <c r="AK83" i="6" s="1"/>
  <c r="S86" i="6"/>
  <c r="AK86" i="6" s="1"/>
  <c r="S37" i="6"/>
  <c r="S25" i="6"/>
  <c r="S45" i="6"/>
  <c r="S23" i="6"/>
  <c r="S96" i="6"/>
  <c r="S31" i="6"/>
  <c r="AK52" i="6" s="1"/>
  <c r="S97" i="6"/>
  <c r="S98" i="6"/>
  <c r="S13" i="6"/>
  <c r="S61" i="6"/>
  <c r="S87" i="6"/>
  <c r="S71" i="6"/>
  <c r="S48" i="6"/>
  <c r="S69" i="6"/>
  <c r="S9" i="6"/>
  <c r="S90" i="6"/>
  <c r="AK90" i="6" s="1"/>
  <c r="S57" i="6"/>
  <c r="S92" i="6"/>
  <c r="S15" i="6"/>
  <c r="S93" i="6"/>
  <c r="S55" i="6"/>
  <c r="S21" i="6"/>
  <c r="S16" i="6"/>
  <c r="AK16" i="6" s="1"/>
  <c r="S64" i="6"/>
  <c r="S32" i="6"/>
  <c r="S99" i="6"/>
  <c r="S88" i="6"/>
  <c r="AK88" i="6" s="1"/>
  <c r="S7" i="6"/>
  <c r="AK7" i="6" s="1"/>
  <c r="O95" i="6"/>
  <c r="O84" i="6"/>
  <c r="O36" i="6"/>
  <c r="O10" i="6"/>
  <c r="AJ10" i="6" s="1"/>
  <c r="O85" i="6"/>
  <c r="O83" i="6"/>
  <c r="O86" i="6"/>
  <c r="O37" i="6"/>
  <c r="O25" i="6"/>
  <c r="O45" i="6"/>
  <c r="O23" i="6"/>
  <c r="O96" i="6"/>
  <c r="O31" i="6"/>
  <c r="O97" i="6"/>
  <c r="O98" i="6"/>
  <c r="O13" i="6"/>
  <c r="O61" i="6"/>
  <c r="O87" i="6"/>
  <c r="O71" i="6"/>
  <c r="AJ98" i="6" s="1"/>
  <c r="O48" i="6"/>
  <c r="O69" i="6"/>
  <c r="O9" i="6"/>
  <c r="O90" i="6"/>
  <c r="AJ90" i="6" s="1"/>
  <c r="O57" i="6"/>
  <c r="O92" i="6"/>
  <c r="O15" i="6"/>
  <c r="O93" i="6"/>
  <c r="O55" i="6"/>
  <c r="O21" i="6"/>
  <c r="O16" i="6"/>
  <c r="O64" i="6"/>
  <c r="O32" i="6"/>
  <c r="AJ32" i="6" s="1"/>
  <c r="O99" i="6"/>
  <c r="O88" i="6"/>
  <c r="AJ88" i="6" s="1"/>
  <c r="O7" i="6"/>
  <c r="AJ7" i="6" s="1"/>
  <c r="O67" i="6"/>
  <c r="AJ55" i="6" s="1"/>
  <c r="O53" i="6"/>
  <c r="O11" i="6"/>
  <c r="O100" i="6"/>
  <c r="O91" i="6"/>
  <c r="AJ91" i="6" s="1"/>
  <c r="O17" i="6"/>
  <c r="O12" i="6"/>
  <c r="AJ12" i="6" s="1"/>
  <c r="O54" i="6"/>
  <c r="AJ54" i="6" s="1"/>
  <c r="O27" i="6"/>
  <c r="AJ27" i="6" s="1"/>
  <c r="O60" i="6"/>
  <c r="O89" i="6"/>
  <c r="O39" i="6"/>
  <c r="O38" i="6"/>
  <c r="AJ38" i="6" s="1"/>
  <c r="O47" i="6"/>
  <c r="O78" i="6"/>
  <c r="O8" i="6"/>
  <c r="AJ8" i="6" s="1"/>
  <c r="O26" i="6"/>
  <c r="O18" i="6"/>
  <c r="O63" i="6"/>
  <c r="AJ63" i="6" s="1"/>
  <c r="O70" i="6"/>
  <c r="O29" i="6"/>
  <c r="AJ29" i="6" s="1"/>
  <c r="O24" i="6"/>
  <c r="O74" i="6"/>
  <c r="O35" i="6"/>
  <c r="O19" i="6"/>
  <c r="AJ19" i="6" s="1"/>
  <c r="O30" i="6"/>
  <c r="O66" i="6"/>
  <c r="O49" i="6"/>
  <c r="AJ49" i="6" s="1"/>
  <c r="O28" i="6"/>
  <c r="O68" i="6"/>
  <c r="O34" i="6"/>
  <c r="O14" i="6"/>
  <c r="AJ14" i="6" s="1"/>
  <c r="O79" i="6"/>
  <c r="O59" i="6"/>
  <c r="O41" i="6"/>
  <c r="O22" i="6"/>
  <c r="AJ22" i="6" s="1"/>
  <c r="O20" i="6"/>
  <c r="O101" i="6"/>
  <c r="O102" i="6"/>
  <c r="O42" i="6"/>
  <c r="AJ64" i="6" s="1"/>
  <c r="O51" i="6"/>
  <c r="AJ51" i="6" s="1"/>
  <c r="O33" i="6"/>
  <c r="O52" i="6"/>
  <c r="O56" i="6"/>
  <c r="O62" i="6"/>
  <c r="O40" i="6"/>
  <c r="O46" i="6"/>
  <c r="AJ41" i="6" s="1"/>
  <c r="O80" i="6"/>
  <c r="O77" i="6"/>
  <c r="O44" i="6"/>
  <c r="O94" i="6"/>
  <c r="AJ94" i="6" s="1"/>
  <c r="O103" i="6"/>
  <c r="AJ103" i="6" s="1"/>
  <c r="O104" i="6"/>
  <c r="AJ104" i="6" s="1"/>
  <c r="O43" i="6"/>
  <c r="O50" i="6"/>
  <c r="O105" i="6"/>
  <c r="AJ105" i="6" s="1"/>
  <c r="O106" i="6"/>
  <c r="AJ106" i="6" s="1"/>
  <c r="O107" i="6"/>
  <c r="AJ107" i="6" s="1"/>
  <c r="O82" i="6"/>
  <c r="AJ82" i="6" s="1"/>
  <c r="O75" i="6"/>
  <c r="AJ75" i="6" s="1"/>
  <c r="O65" i="6"/>
  <c r="AJ65" i="6" s="1"/>
  <c r="O72" i="6"/>
  <c r="AJ72" i="6" s="1"/>
  <c r="O73" i="6"/>
  <c r="AJ73" i="6" s="1"/>
  <c r="O76" i="6"/>
  <c r="AJ76" i="6" s="1"/>
  <c r="O58" i="6"/>
  <c r="AJ58" i="6" s="1"/>
  <c r="O108" i="6"/>
  <c r="AJ108" i="6" s="1"/>
  <c r="O109" i="6"/>
  <c r="AJ109" i="6" s="1"/>
  <c r="O110" i="6"/>
  <c r="AJ110" i="6" s="1"/>
  <c r="O111" i="6"/>
  <c r="AJ111" i="6" s="1"/>
  <c r="O112" i="6"/>
  <c r="AJ112" i="6" s="1"/>
  <c r="O113" i="6"/>
  <c r="AJ113" i="6" s="1"/>
  <c r="O114" i="6"/>
  <c r="AJ114" i="6" s="1"/>
  <c r="O115" i="6"/>
  <c r="AJ115" i="6" s="1"/>
  <c r="O116" i="6"/>
  <c r="AJ116" i="6" s="1"/>
  <c r="O117" i="6"/>
  <c r="AJ117" i="6" s="1"/>
  <c r="O118" i="6"/>
  <c r="AJ118" i="6" s="1"/>
  <c r="O119" i="6"/>
  <c r="AJ119" i="6" s="1"/>
  <c r="O120" i="6"/>
  <c r="AJ120" i="6" s="1"/>
  <c r="O121" i="6"/>
  <c r="AJ121" i="6" s="1"/>
  <c r="O122" i="6"/>
  <c r="AJ122" i="6" s="1"/>
  <c r="O123" i="6"/>
  <c r="AJ123" i="6" s="1"/>
  <c r="O124" i="6"/>
  <c r="AJ124" i="6" s="1"/>
  <c r="O125" i="6"/>
  <c r="AJ125" i="6" s="1"/>
  <c r="O126" i="6"/>
  <c r="AJ126" i="6" s="1"/>
  <c r="O127" i="6"/>
  <c r="AJ127" i="6" s="1"/>
  <c r="O128" i="6"/>
  <c r="AJ128" i="6" s="1"/>
  <c r="O129" i="6"/>
  <c r="AJ129" i="6" s="1"/>
  <c r="O130" i="6"/>
  <c r="AJ130" i="6" s="1"/>
  <c r="O131" i="6"/>
  <c r="AJ131" i="6" s="1"/>
  <c r="O132" i="6"/>
  <c r="AJ132" i="6" s="1"/>
  <c r="O133" i="6"/>
  <c r="AJ133" i="6" s="1"/>
  <c r="O134" i="6"/>
  <c r="AJ134" i="6" s="1"/>
  <c r="M95" i="6"/>
  <c r="M67" i="6"/>
  <c r="M53" i="6"/>
  <c r="M11" i="6"/>
  <c r="M100" i="6"/>
  <c r="M91" i="6"/>
  <c r="M17" i="6"/>
  <c r="M12" i="6"/>
  <c r="AI12" i="6" s="1"/>
  <c r="M54" i="6"/>
  <c r="M27" i="6"/>
  <c r="M60" i="6"/>
  <c r="M89" i="6"/>
  <c r="M39" i="6"/>
  <c r="M38" i="6"/>
  <c r="M47" i="6"/>
  <c r="M78" i="6"/>
  <c r="M8" i="6"/>
  <c r="AI8" i="6" s="1"/>
  <c r="M26" i="6"/>
  <c r="M18" i="6"/>
  <c r="M63" i="6"/>
  <c r="M70" i="6"/>
  <c r="M29" i="6"/>
  <c r="M24" i="6"/>
  <c r="M74" i="6"/>
  <c r="AI74" i="6" s="1"/>
  <c r="M35" i="6"/>
  <c r="AI35" i="6" s="1"/>
  <c r="M19" i="6"/>
  <c r="M30" i="6"/>
  <c r="M66" i="6"/>
  <c r="AI66" i="6" s="1"/>
  <c r="M49" i="6"/>
  <c r="AI54" i="6" s="1"/>
  <c r="M28" i="6"/>
  <c r="M68" i="6"/>
  <c r="AI53" i="6" s="1"/>
  <c r="M34" i="6"/>
  <c r="M14" i="6"/>
  <c r="AI14" i="6" s="1"/>
  <c r="M79" i="6"/>
  <c r="M59" i="6"/>
  <c r="M41" i="6"/>
  <c r="AI41" i="6" s="1"/>
  <c r="M22" i="6"/>
  <c r="AI22" i="6" s="1"/>
  <c r="M20" i="6"/>
  <c r="M101" i="6"/>
  <c r="M102" i="6"/>
  <c r="M42" i="6"/>
  <c r="M51" i="6"/>
  <c r="M33" i="6"/>
  <c r="M52" i="6"/>
  <c r="M56" i="6"/>
  <c r="AI56" i="6" s="1"/>
  <c r="M62" i="6"/>
  <c r="M40" i="6"/>
  <c r="M46" i="6"/>
  <c r="M80" i="6"/>
  <c r="M77" i="6"/>
  <c r="M44" i="6"/>
  <c r="M94" i="6"/>
  <c r="AI94" i="6" s="1"/>
  <c r="M103" i="6"/>
  <c r="AI103" i="6" s="1"/>
  <c r="M104" i="6"/>
  <c r="M43" i="6"/>
  <c r="M50" i="6"/>
  <c r="AI50" i="6" s="1"/>
  <c r="M105" i="6"/>
  <c r="AI105" i="6" s="1"/>
  <c r="M106" i="6"/>
  <c r="AI106" i="6" s="1"/>
  <c r="M107" i="6"/>
  <c r="AI107" i="6" s="1"/>
  <c r="M82" i="6"/>
  <c r="AI82" i="6" s="1"/>
  <c r="M75" i="6"/>
  <c r="AI75" i="6" s="1"/>
  <c r="M65" i="6"/>
  <c r="AI65" i="6" s="1"/>
  <c r="M72" i="6"/>
  <c r="AI72" i="6" s="1"/>
  <c r="M73" i="6"/>
  <c r="AI73" i="6" s="1"/>
  <c r="M76" i="6"/>
  <c r="AI76" i="6" s="1"/>
  <c r="M58" i="6"/>
  <c r="AI58" i="6" s="1"/>
  <c r="M108" i="6"/>
  <c r="AI108" i="6" s="1"/>
  <c r="M109" i="6"/>
  <c r="AI109" i="6" s="1"/>
  <c r="M110" i="6"/>
  <c r="AI110" i="6" s="1"/>
  <c r="M111" i="6"/>
  <c r="AI111" i="6" s="1"/>
  <c r="M112" i="6"/>
  <c r="AI112" i="6" s="1"/>
  <c r="M113" i="6"/>
  <c r="AI113" i="6" s="1"/>
  <c r="M114" i="6"/>
  <c r="AI114" i="6" s="1"/>
  <c r="M115" i="6"/>
  <c r="AI115" i="6" s="1"/>
  <c r="M116" i="6"/>
  <c r="AI116" i="6" s="1"/>
  <c r="M117" i="6"/>
  <c r="AI117" i="6" s="1"/>
  <c r="M118" i="6"/>
  <c r="AI118" i="6" s="1"/>
  <c r="M119" i="6"/>
  <c r="AI119" i="6" s="1"/>
  <c r="M120" i="6"/>
  <c r="AI120" i="6" s="1"/>
  <c r="M121" i="6"/>
  <c r="AI121" i="6" s="1"/>
  <c r="M122" i="6"/>
  <c r="AI122" i="6" s="1"/>
  <c r="M123" i="6"/>
  <c r="AI123" i="6" s="1"/>
  <c r="M124" i="6"/>
  <c r="AI124" i="6" s="1"/>
  <c r="M125" i="6"/>
  <c r="AI125" i="6" s="1"/>
  <c r="M126" i="6"/>
  <c r="AI126" i="6" s="1"/>
  <c r="M127" i="6"/>
  <c r="AI127" i="6" s="1"/>
  <c r="M128" i="6"/>
  <c r="AI128" i="6" s="1"/>
  <c r="M129" i="6"/>
  <c r="AI129" i="6" s="1"/>
  <c r="M130" i="6"/>
  <c r="AI130" i="6" s="1"/>
  <c r="M131" i="6"/>
  <c r="AI131" i="6" s="1"/>
  <c r="M132" i="6"/>
  <c r="AI132" i="6" s="1"/>
  <c r="M133" i="6"/>
  <c r="AI133" i="6" s="1"/>
  <c r="M134" i="6"/>
  <c r="AI134" i="6" s="1"/>
  <c r="M31" i="6"/>
  <c r="M97" i="6"/>
  <c r="M98" i="6"/>
  <c r="M13" i="6"/>
  <c r="M61" i="6"/>
  <c r="M87" i="6"/>
  <c r="M71" i="6"/>
  <c r="M48" i="6"/>
  <c r="AI48" i="6" s="1"/>
  <c r="M69" i="6"/>
  <c r="M9" i="6"/>
  <c r="AI9" i="6" s="1"/>
  <c r="M90" i="6"/>
  <c r="AI90" i="6" s="1"/>
  <c r="M57" i="6"/>
  <c r="M92" i="6"/>
  <c r="M15" i="6"/>
  <c r="AI15" i="6" s="1"/>
  <c r="M93" i="6"/>
  <c r="M55" i="6"/>
  <c r="M21" i="6"/>
  <c r="M16" i="6"/>
  <c r="M64" i="6"/>
  <c r="M32" i="6"/>
  <c r="AI32" i="6" s="1"/>
  <c r="M99" i="6"/>
  <c r="M88" i="6"/>
  <c r="M7" i="6"/>
  <c r="AI7" i="6" s="1"/>
  <c r="M84" i="6"/>
  <c r="M81" i="6"/>
  <c r="AI81" i="6" s="1"/>
  <c r="M36" i="6"/>
  <c r="AI36" i="6" s="1"/>
  <c r="M10" i="6"/>
  <c r="AI10" i="6" s="1"/>
  <c r="M85" i="6"/>
  <c r="M83" i="6"/>
  <c r="M86" i="6"/>
  <c r="M37" i="6"/>
  <c r="M25" i="6"/>
  <c r="AI25" i="6" s="1"/>
  <c r="M45" i="6"/>
  <c r="M23" i="6"/>
  <c r="AI68" i="6" s="1"/>
  <c r="M96" i="6"/>
  <c r="L96" i="6"/>
  <c r="K84" i="6"/>
  <c r="L84" i="6"/>
  <c r="Q84" i="6"/>
  <c r="T84" i="6"/>
  <c r="W84" i="6"/>
  <c r="Z84" i="6"/>
  <c r="AA84" i="6"/>
  <c r="AC84" i="6"/>
  <c r="AD84" i="6"/>
  <c r="K81" i="6"/>
  <c r="L81" i="6"/>
  <c r="Q81" i="6"/>
  <c r="T81" i="6"/>
  <c r="W81" i="6"/>
  <c r="Z81" i="6"/>
  <c r="AA81" i="6"/>
  <c r="AC81" i="6"/>
  <c r="AD81" i="6"/>
  <c r="K36" i="6"/>
  <c r="L36" i="6"/>
  <c r="Q36" i="6"/>
  <c r="T36" i="6"/>
  <c r="W36" i="6"/>
  <c r="Z36" i="6"/>
  <c r="AA36" i="6"/>
  <c r="AC36" i="6"/>
  <c r="AD36" i="6"/>
  <c r="K10" i="6"/>
  <c r="L10" i="6"/>
  <c r="Q10" i="6"/>
  <c r="T10" i="6"/>
  <c r="W10" i="6"/>
  <c r="Z10" i="6"/>
  <c r="AA10" i="6"/>
  <c r="AC10" i="6"/>
  <c r="AD10" i="6"/>
  <c r="K85" i="6"/>
  <c r="L85" i="6"/>
  <c r="Q85" i="6"/>
  <c r="T85" i="6"/>
  <c r="W85" i="6"/>
  <c r="Z85" i="6"/>
  <c r="AA85" i="6"/>
  <c r="AC85" i="6"/>
  <c r="AD85" i="6"/>
  <c r="K83" i="6"/>
  <c r="L83" i="6"/>
  <c r="Q83" i="6"/>
  <c r="T83" i="6"/>
  <c r="W83" i="6"/>
  <c r="Z83" i="6"/>
  <c r="AA83" i="6"/>
  <c r="AC83" i="6"/>
  <c r="AD83" i="6"/>
  <c r="K86" i="6"/>
  <c r="L86" i="6"/>
  <c r="Q86" i="6"/>
  <c r="T86" i="6"/>
  <c r="W86" i="6"/>
  <c r="Z86" i="6"/>
  <c r="AA86" i="6"/>
  <c r="AC86" i="6"/>
  <c r="AD86" i="6"/>
  <c r="K37" i="6"/>
  <c r="L37" i="6"/>
  <c r="Q37" i="6"/>
  <c r="T37" i="6"/>
  <c r="W37" i="6"/>
  <c r="Z37" i="6"/>
  <c r="AA37" i="6"/>
  <c r="AC37" i="6"/>
  <c r="AD37" i="6"/>
  <c r="K25" i="6"/>
  <c r="L25" i="6"/>
  <c r="Q25" i="6"/>
  <c r="T25" i="6"/>
  <c r="W25" i="6"/>
  <c r="Z25" i="6"/>
  <c r="AA25" i="6"/>
  <c r="AC25" i="6"/>
  <c r="AD25" i="6"/>
  <c r="K45" i="6"/>
  <c r="L45" i="6"/>
  <c r="Q45" i="6"/>
  <c r="T45" i="6"/>
  <c r="W45" i="6"/>
  <c r="Z45" i="6"/>
  <c r="AA45" i="6"/>
  <c r="AC45" i="6"/>
  <c r="AD45" i="6"/>
  <c r="K23" i="6"/>
  <c r="L23" i="6"/>
  <c r="Q23" i="6"/>
  <c r="T23" i="6"/>
  <c r="W23" i="6"/>
  <c r="Z23" i="6"/>
  <c r="AA23" i="6"/>
  <c r="AC23" i="6"/>
  <c r="AD23" i="6"/>
  <c r="K96" i="6"/>
  <c r="Q96" i="6"/>
  <c r="T96" i="6"/>
  <c r="W96" i="6"/>
  <c r="Z96" i="6"/>
  <c r="AA96" i="6"/>
  <c r="AC96" i="6"/>
  <c r="AD96" i="6"/>
  <c r="K31" i="6"/>
  <c r="L31" i="6"/>
  <c r="Q31" i="6"/>
  <c r="T31" i="6"/>
  <c r="W31" i="6"/>
  <c r="Z31" i="6"/>
  <c r="AA31" i="6"/>
  <c r="AC31" i="6"/>
  <c r="AD31" i="6"/>
  <c r="K97" i="6"/>
  <c r="L97" i="6"/>
  <c r="Q97" i="6"/>
  <c r="T97" i="6"/>
  <c r="W97" i="6"/>
  <c r="Z97" i="6"/>
  <c r="AA97" i="6"/>
  <c r="AC97" i="6"/>
  <c r="AD97" i="6"/>
  <c r="K98" i="6"/>
  <c r="L98" i="6"/>
  <c r="Q98" i="6"/>
  <c r="T98" i="6"/>
  <c r="W98" i="6"/>
  <c r="Z98" i="6"/>
  <c r="AA98" i="6"/>
  <c r="AC98" i="6"/>
  <c r="AD98" i="6"/>
  <c r="K13" i="6"/>
  <c r="L13" i="6"/>
  <c r="Q13" i="6"/>
  <c r="T13" i="6"/>
  <c r="W13" i="6"/>
  <c r="Z13" i="6"/>
  <c r="AA13" i="6"/>
  <c r="AC13" i="6"/>
  <c r="AD13" i="6"/>
  <c r="K61" i="6"/>
  <c r="L61" i="6"/>
  <c r="Q61" i="6"/>
  <c r="T61" i="6"/>
  <c r="W61" i="6"/>
  <c r="Z61" i="6"/>
  <c r="AA61" i="6"/>
  <c r="AC61" i="6"/>
  <c r="AD61" i="6"/>
  <c r="K87" i="6"/>
  <c r="L87" i="6"/>
  <c r="Q87" i="6"/>
  <c r="T87" i="6"/>
  <c r="W87" i="6"/>
  <c r="Z87" i="6"/>
  <c r="AA87" i="6"/>
  <c r="AC87" i="6"/>
  <c r="AD87" i="6"/>
  <c r="K71" i="6"/>
  <c r="L71" i="6"/>
  <c r="Q71" i="6"/>
  <c r="T71" i="6"/>
  <c r="W71" i="6"/>
  <c r="Z71" i="6"/>
  <c r="AA71" i="6"/>
  <c r="AC71" i="6"/>
  <c r="AD71" i="6"/>
  <c r="K48" i="6"/>
  <c r="L48" i="6"/>
  <c r="Q48" i="6"/>
  <c r="T48" i="6"/>
  <c r="W48" i="6"/>
  <c r="Z48" i="6"/>
  <c r="AA48" i="6"/>
  <c r="AC48" i="6"/>
  <c r="AD48" i="6"/>
  <c r="K69" i="6"/>
  <c r="L69" i="6"/>
  <c r="Q69" i="6"/>
  <c r="T69" i="6"/>
  <c r="W69" i="6"/>
  <c r="Z69" i="6"/>
  <c r="AA69" i="6"/>
  <c r="AC69" i="6"/>
  <c r="AD69" i="6"/>
  <c r="K9" i="6"/>
  <c r="L9" i="6"/>
  <c r="Q9" i="6"/>
  <c r="T9" i="6"/>
  <c r="W9" i="6"/>
  <c r="Z9" i="6"/>
  <c r="AA9" i="6"/>
  <c r="AC9" i="6"/>
  <c r="AD9" i="6"/>
  <c r="K90" i="6"/>
  <c r="L90" i="6"/>
  <c r="Q90" i="6"/>
  <c r="T90" i="6"/>
  <c r="W90" i="6"/>
  <c r="Z90" i="6"/>
  <c r="AA90" i="6"/>
  <c r="AC90" i="6"/>
  <c r="AD90" i="6"/>
  <c r="K57" i="6"/>
  <c r="L57" i="6"/>
  <c r="Q57" i="6"/>
  <c r="T57" i="6"/>
  <c r="W57" i="6"/>
  <c r="Z57" i="6"/>
  <c r="AA57" i="6"/>
  <c r="AC57" i="6"/>
  <c r="AD57" i="6"/>
  <c r="K92" i="6"/>
  <c r="L92" i="6"/>
  <c r="Q92" i="6"/>
  <c r="T92" i="6"/>
  <c r="W92" i="6"/>
  <c r="Z92" i="6"/>
  <c r="AA92" i="6"/>
  <c r="AC92" i="6"/>
  <c r="AD92" i="6"/>
  <c r="K15" i="6"/>
  <c r="L15" i="6"/>
  <c r="Q15" i="6"/>
  <c r="T15" i="6"/>
  <c r="W15" i="6"/>
  <c r="Z15" i="6"/>
  <c r="AA15" i="6"/>
  <c r="AC15" i="6"/>
  <c r="AD15" i="6"/>
  <c r="K93" i="6"/>
  <c r="L93" i="6"/>
  <c r="Q93" i="6"/>
  <c r="T93" i="6"/>
  <c r="W93" i="6"/>
  <c r="Z93" i="6"/>
  <c r="AA93" i="6"/>
  <c r="AC93" i="6"/>
  <c r="AD93" i="6"/>
  <c r="K55" i="6"/>
  <c r="L55" i="6"/>
  <c r="Q55" i="6"/>
  <c r="T55" i="6"/>
  <c r="W55" i="6"/>
  <c r="Z55" i="6"/>
  <c r="AA55" i="6"/>
  <c r="AC55" i="6"/>
  <c r="AD55" i="6"/>
  <c r="K21" i="6"/>
  <c r="L21" i="6"/>
  <c r="Q21" i="6"/>
  <c r="T21" i="6"/>
  <c r="W21" i="6"/>
  <c r="Z21" i="6"/>
  <c r="AA21" i="6"/>
  <c r="AC21" i="6"/>
  <c r="AD21" i="6"/>
  <c r="K16" i="6"/>
  <c r="L16" i="6"/>
  <c r="Q16" i="6"/>
  <c r="T16" i="6"/>
  <c r="W16" i="6"/>
  <c r="Z16" i="6"/>
  <c r="AA16" i="6"/>
  <c r="AC16" i="6"/>
  <c r="AD16" i="6"/>
  <c r="K64" i="6"/>
  <c r="L64" i="6"/>
  <c r="Q64" i="6"/>
  <c r="T64" i="6"/>
  <c r="W64" i="6"/>
  <c r="Z64" i="6"/>
  <c r="AA64" i="6"/>
  <c r="AC64" i="6"/>
  <c r="AD64" i="6"/>
  <c r="K32" i="6"/>
  <c r="L32" i="6"/>
  <c r="Q32" i="6"/>
  <c r="T32" i="6"/>
  <c r="W32" i="6"/>
  <c r="Z32" i="6"/>
  <c r="AA32" i="6"/>
  <c r="AC32" i="6"/>
  <c r="AD32" i="6"/>
  <c r="K99" i="6"/>
  <c r="L99" i="6"/>
  <c r="Q99" i="6"/>
  <c r="T99" i="6"/>
  <c r="W99" i="6"/>
  <c r="Z99" i="6"/>
  <c r="AA99" i="6"/>
  <c r="AC99" i="6"/>
  <c r="AD99" i="6"/>
  <c r="K88" i="6"/>
  <c r="L88" i="6"/>
  <c r="Q88" i="6"/>
  <c r="T88" i="6"/>
  <c r="W88" i="6"/>
  <c r="Z88" i="6"/>
  <c r="AA88" i="6"/>
  <c r="AC88" i="6"/>
  <c r="AD88" i="6"/>
  <c r="K7" i="6"/>
  <c r="Q7" i="6"/>
  <c r="T7" i="6"/>
  <c r="W7" i="6"/>
  <c r="Z7" i="6"/>
  <c r="AA7" i="6"/>
  <c r="AC7" i="6"/>
  <c r="AD7" i="6"/>
  <c r="L95" i="6"/>
  <c r="K95" i="6"/>
  <c r="AD95" i="6"/>
  <c r="AC95" i="6"/>
  <c r="AA95" i="6"/>
  <c r="Z95" i="6"/>
  <c r="W95" i="6"/>
  <c r="T95" i="6"/>
  <c r="Q95" i="6"/>
  <c r="N95" i="6"/>
  <c r="K53" i="6"/>
  <c r="K11" i="6"/>
  <c r="K100" i="6"/>
  <c r="K91" i="6"/>
  <c r="K17" i="6"/>
  <c r="K12" i="6"/>
  <c r="K54" i="6"/>
  <c r="K27" i="6"/>
  <c r="K60" i="6"/>
  <c r="K89" i="6"/>
  <c r="K39" i="6"/>
  <c r="K38" i="6"/>
  <c r="K8" i="6"/>
  <c r="K26" i="6"/>
  <c r="K18" i="6"/>
  <c r="K63" i="6"/>
  <c r="K70" i="6"/>
  <c r="K29" i="6"/>
  <c r="K24" i="6"/>
  <c r="K74" i="6"/>
  <c r="K35" i="6"/>
  <c r="K19" i="6"/>
  <c r="K30" i="6"/>
  <c r="K66" i="6"/>
  <c r="K49" i="6"/>
  <c r="K28" i="6"/>
  <c r="K68" i="6"/>
  <c r="K34" i="6"/>
  <c r="K14" i="6"/>
  <c r="K79" i="6"/>
  <c r="K59" i="6"/>
  <c r="K41" i="6"/>
  <c r="K22" i="6"/>
  <c r="K20" i="6"/>
  <c r="K101" i="6"/>
  <c r="K102" i="6"/>
  <c r="K42" i="6"/>
  <c r="K51" i="6"/>
  <c r="K33" i="6"/>
  <c r="K52" i="6"/>
  <c r="K56" i="6"/>
  <c r="K62" i="6"/>
  <c r="K40" i="6"/>
  <c r="K46" i="6"/>
  <c r="K80" i="6"/>
  <c r="K77" i="6"/>
  <c r="K44" i="6"/>
  <c r="K94" i="6"/>
  <c r="K103" i="6"/>
  <c r="K104" i="6"/>
  <c r="K43" i="6"/>
  <c r="K50" i="6"/>
  <c r="K105" i="6"/>
  <c r="K106" i="6"/>
  <c r="K107" i="6"/>
  <c r="K82" i="6"/>
  <c r="K75" i="6"/>
  <c r="K65" i="6"/>
  <c r="K72" i="6"/>
  <c r="K73" i="6"/>
  <c r="K76" i="6"/>
  <c r="K58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AY105" i="6"/>
  <c r="AX65" i="6"/>
  <c r="AY112" i="6"/>
  <c r="AY123" i="6"/>
  <c r="AY126" i="6"/>
  <c r="AY134" i="6"/>
  <c r="CP37" i="37"/>
  <c r="CR37" i="37" s="1"/>
  <c r="CT37" i="37" s="1"/>
  <c r="CO37" i="37"/>
  <c r="CQ37" i="37" s="1"/>
  <c r="CS37" i="37" s="1"/>
  <c r="CP36" i="37"/>
  <c r="CR36" i="37" s="1"/>
  <c r="CT36" i="37" s="1"/>
  <c r="CO36" i="37"/>
  <c r="CQ36" i="37" s="1"/>
  <c r="CS36" i="37" s="1"/>
  <c r="CP35" i="37"/>
  <c r="CR35" i="37" s="1"/>
  <c r="CT35" i="37" s="1"/>
  <c r="CO35" i="37"/>
  <c r="CQ35" i="37" s="1"/>
  <c r="CS35" i="37" s="1"/>
  <c r="CQ34" i="37"/>
  <c r="CR34" i="37" s="1"/>
  <c r="CO34" i="37"/>
  <c r="CQ33" i="37"/>
  <c r="CR33" i="37" s="1"/>
  <c r="CO33" i="37"/>
  <c r="CQ32" i="37"/>
  <c r="CR32" i="37" s="1"/>
  <c r="CO32" i="37"/>
  <c r="CQ31" i="37"/>
  <c r="CR31" i="37" s="1"/>
  <c r="CO31" i="37"/>
  <c r="CQ30" i="37"/>
  <c r="CR30" i="37" s="1"/>
  <c r="CO30" i="37"/>
  <c r="CQ29" i="37"/>
  <c r="CR29" i="37" s="1"/>
  <c r="CO29" i="37"/>
  <c r="CQ28" i="37"/>
  <c r="CR28" i="37"/>
  <c r="CO28" i="37"/>
  <c r="CQ27" i="37"/>
  <c r="CR27" i="37" s="1"/>
  <c r="CO27" i="37"/>
  <c r="CQ26" i="37"/>
  <c r="CR26" i="37" s="1"/>
  <c r="CO26" i="37"/>
  <c r="CQ25" i="37"/>
  <c r="CR25" i="37" s="1"/>
  <c r="CQ24" i="37"/>
  <c r="CR24" i="37" s="1"/>
  <c r="CQ23" i="37"/>
  <c r="CR23" i="37" s="1"/>
  <c r="CQ22" i="37"/>
  <c r="CR22" i="37" s="1"/>
  <c r="CQ21" i="37"/>
  <c r="CR21" i="37" s="1"/>
  <c r="CQ20" i="37"/>
  <c r="CR20" i="37" s="1"/>
  <c r="CQ19" i="37"/>
  <c r="CR19" i="37" s="1"/>
  <c r="CQ18" i="37"/>
  <c r="CR18" i="37" s="1"/>
  <c r="CQ17" i="37"/>
  <c r="CR17" i="37" s="1"/>
  <c r="CQ16" i="37"/>
  <c r="CR16" i="37" s="1"/>
  <c r="CQ15" i="37"/>
  <c r="CR15" i="37" s="1"/>
  <c r="CQ14" i="37"/>
  <c r="CR14" i="37" s="1"/>
  <c r="CQ13" i="37"/>
  <c r="CR13" i="37" s="1"/>
  <c r="CQ12" i="37"/>
  <c r="CR12" i="37" s="1"/>
  <c r="CQ11" i="37"/>
  <c r="CR11" i="37" s="1"/>
  <c r="CQ10" i="37"/>
  <c r="CR10" i="37" s="1"/>
  <c r="CQ9" i="37"/>
  <c r="CR9" i="37" s="1"/>
  <c r="CQ8" i="37"/>
  <c r="CR8" i="37" s="1"/>
  <c r="CS8" i="37" s="1"/>
  <c r="AG69" i="6" s="1"/>
  <c r="CB37" i="37"/>
  <c r="CD37" i="37" s="1"/>
  <c r="CF37" i="37" s="1"/>
  <c r="CA37" i="37"/>
  <c r="CC37" i="37" s="1"/>
  <c r="CE37" i="37" s="1"/>
  <c r="CA36" i="37"/>
  <c r="CC36" i="37" s="1"/>
  <c r="CE36" i="37" s="1"/>
  <c r="CB36" i="37"/>
  <c r="CD36" i="37" s="1"/>
  <c r="CF36" i="37" s="1"/>
  <c r="CB35" i="37"/>
  <c r="CD35" i="37" s="1"/>
  <c r="CF35" i="37" s="1"/>
  <c r="CA35" i="37"/>
  <c r="CC35" i="37" s="1"/>
  <c r="CE35" i="37" s="1"/>
  <c r="CE34" i="37"/>
  <c r="CC34" i="37"/>
  <c r="CD34" i="37" s="1"/>
  <c r="CA34" i="37"/>
  <c r="CE33" i="37"/>
  <c r="CC33" i="37"/>
  <c r="CD33" i="37" s="1"/>
  <c r="CA33" i="37"/>
  <c r="CE32" i="37"/>
  <c r="CC32" i="37"/>
  <c r="CD32" i="37" s="1"/>
  <c r="CA32" i="37"/>
  <c r="CE31" i="37"/>
  <c r="CC31" i="37"/>
  <c r="CD31" i="37" s="1"/>
  <c r="CA31" i="37"/>
  <c r="CE30" i="37"/>
  <c r="CC30" i="37"/>
  <c r="CD30" i="37" s="1"/>
  <c r="CA30" i="37"/>
  <c r="CE29" i="37"/>
  <c r="CC29" i="37"/>
  <c r="CD29" i="37" s="1"/>
  <c r="CA29" i="37"/>
  <c r="CE28" i="37"/>
  <c r="CC28" i="37"/>
  <c r="CD28" i="37" s="1"/>
  <c r="CA28" i="37"/>
  <c r="CE27" i="37"/>
  <c r="CC27" i="37"/>
  <c r="CD27" i="37" s="1"/>
  <c r="CA27" i="37"/>
  <c r="CE26" i="37"/>
  <c r="CC26" i="37"/>
  <c r="CD26" i="37" s="1"/>
  <c r="CA26" i="37"/>
  <c r="CE25" i="37"/>
  <c r="AF69" i="6"/>
  <c r="AF36" i="6"/>
  <c r="CC25" i="37"/>
  <c r="CD25" i="37" s="1"/>
  <c r="CC24" i="37"/>
  <c r="CD24" i="37" s="1"/>
  <c r="CE24" i="37"/>
  <c r="AF48" i="6"/>
  <c r="CC23" i="37"/>
  <c r="CD23" i="37" s="1"/>
  <c r="CE23" i="37"/>
  <c r="AF71" i="6"/>
  <c r="CC22" i="37"/>
  <c r="CD22" i="37" s="1"/>
  <c r="CE22" i="37"/>
  <c r="AF87" i="6"/>
  <c r="CC21" i="37"/>
  <c r="CD21" i="37" s="1"/>
  <c r="CE21" i="37"/>
  <c r="AF61" i="6"/>
  <c r="CC20" i="37"/>
  <c r="CD20" i="37" s="1"/>
  <c r="CE20" i="37"/>
  <c r="AF98" i="6"/>
  <c r="CC19" i="37"/>
  <c r="CD19" i="37" s="1"/>
  <c r="CE19" i="37"/>
  <c r="AF97" i="6"/>
  <c r="CE18" i="37"/>
  <c r="AF96" i="6"/>
  <c r="CC18" i="37"/>
  <c r="CD18" i="37" s="1"/>
  <c r="CC17" i="37"/>
  <c r="CD17" i="37" s="1"/>
  <c r="CE17" i="37"/>
  <c r="AF45" i="6"/>
  <c r="CE16" i="37"/>
  <c r="AF86" i="6"/>
  <c r="CC16" i="37"/>
  <c r="CD16" i="37" s="1"/>
  <c r="CC15" i="37"/>
  <c r="CD15" i="37" s="1"/>
  <c r="CE15" i="37"/>
  <c r="AF85" i="6"/>
  <c r="CC14" i="37"/>
  <c r="CD14" i="37" s="1"/>
  <c r="CE14" i="37"/>
  <c r="AF10" i="6"/>
  <c r="CC13" i="37"/>
  <c r="CD13" i="37" s="1"/>
  <c r="CE13" i="37"/>
  <c r="CC12" i="37"/>
  <c r="CD12" i="37" s="1"/>
  <c r="CE12" i="37"/>
  <c r="AF84" i="6"/>
  <c r="AX84" i="6" s="1"/>
  <c r="CC11" i="37"/>
  <c r="CD11" i="37" s="1"/>
  <c r="CE11" i="37"/>
  <c r="AF95" i="6"/>
  <c r="CC10" i="37"/>
  <c r="CD10" i="37" s="1"/>
  <c r="CE10" i="37"/>
  <c r="AF38" i="6"/>
  <c r="AX38" i="6" s="1"/>
  <c r="CE9" i="37"/>
  <c r="AF64" i="6"/>
  <c r="CC9" i="37"/>
  <c r="CD9" i="37" s="1"/>
  <c r="CC8" i="37"/>
  <c r="CD8" i="37" s="1"/>
  <c r="CE8" i="37"/>
  <c r="AF16" i="6"/>
  <c r="AX16" i="6" s="1"/>
  <c r="CC7" i="37"/>
  <c r="CD7" i="37" s="1"/>
  <c r="CE7" i="37"/>
  <c r="AF15" i="6"/>
  <c r="BN37" i="37"/>
  <c r="BP37" i="37" s="1"/>
  <c r="BR37" i="37" s="1"/>
  <c r="BM37" i="37"/>
  <c r="BO37" i="37" s="1"/>
  <c r="BQ37" i="37" s="1"/>
  <c r="BN36" i="37"/>
  <c r="BP36" i="37" s="1"/>
  <c r="BR36" i="37" s="1"/>
  <c r="BM36" i="37"/>
  <c r="BO36" i="37" s="1"/>
  <c r="BQ36" i="37" s="1"/>
  <c r="BN35" i="37"/>
  <c r="BP35" i="37" s="1"/>
  <c r="BR35" i="37" s="1"/>
  <c r="BM35" i="37"/>
  <c r="BO35" i="37" s="1"/>
  <c r="BQ35" i="37" s="1"/>
  <c r="BQ34" i="37"/>
  <c r="BO34" i="37"/>
  <c r="BP34" i="37" s="1"/>
  <c r="BM34" i="37"/>
  <c r="BQ33" i="37"/>
  <c r="BO33" i="37"/>
  <c r="BP33" i="37" s="1"/>
  <c r="BM33" i="37"/>
  <c r="BQ32" i="37"/>
  <c r="BO32" i="37"/>
  <c r="BP32" i="37" s="1"/>
  <c r="BM32" i="37"/>
  <c r="BQ31" i="37"/>
  <c r="BO31" i="37"/>
  <c r="BP31" i="37" s="1"/>
  <c r="BM31" i="37"/>
  <c r="BQ30" i="37"/>
  <c r="BO30" i="37"/>
  <c r="BP30" i="37" s="1"/>
  <c r="BM30" i="37"/>
  <c r="BQ29" i="37"/>
  <c r="BO29" i="37"/>
  <c r="BP29" i="37" s="1"/>
  <c r="BM29" i="37"/>
  <c r="BQ28" i="37"/>
  <c r="BO28" i="37"/>
  <c r="BP28" i="37" s="1"/>
  <c r="BM28" i="37"/>
  <c r="BQ27" i="37"/>
  <c r="BO27" i="37"/>
  <c r="BP27" i="37" s="1"/>
  <c r="BM27" i="37"/>
  <c r="BQ26" i="37"/>
  <c r="BO26" i="37"/>
  <c r="BP26" i="37" s="1"/>
  <c r="BM26" i="37"/>
  <c r="BO25" i="37"/>
  <c r="BP25" i="37" s="1"/>
  <c r="BQ25" i="37"/>
  <c r="AB69" i="6"/>
  <c r="BO24" i="37"/>
  <c r="BP24" i="37" s="1"/>
  <c r="BQ24" i="37"/>
  <c r="AB48" i="6"/>
  <c r="BQ23" i="37"/>
  <c r="AB71" i="6"/>
  <c r="BO23" i="37"/>
  <c r="BP23" i="37" s="1"/>
  <c r="BO22" i="37"/>
  <c r="BP22" i="37" s="1"/>
  <c r="BQ22" i="37"/>
  <c r="AB87" i="6"/>
  <c r="BQ21" i="37"/>
  <c r="AB61" i="6"/>
  <c r="AW61" i="6" s="1"/>
  <c r="BO21" i="37"/>
  <c r="BP21" i="37" s="1"/>
  <c r="BO20" i="37"/>
  <c r="BP20" i="37" s="1"/>
  <c r="BQ20" i="37"/>
  <c r="AB98" i="6"/>
  <c r="BQ19" i="37"/>
  <c r="AB97" i="6"/>
  <c r="BO19" i="37"/>
  <c r="BP19" i="37" s="1"/>
  <c r="BO18" i="37"/>
  <c r="BP18" i="37" s="1"/>
  <c r="BQ18" i="37"/>
  <c r="AB96" i="6"/>
  <c r="BQ17" i="37"/>
  <c r="AB45" i="6"/>
  <c r="BO17" i="37"/>
  <c r="BP17" i="37" s="1"/>
  <c r="BO16" i="37"/>
  <c r="BP16" i="37" s="1"/>
  <c r="BQ16" i="37"/>
  <c r="AB86" i="6"/>
  <c r="BO15" i="37"/>
  <c r="BP15" i="37" s="1"/>
  <c r="BQ15" i="37"/>
  <c r="AB85" i="6"/>
  <c r="BQ14" i="37"/>
  <c r="AB10" i="6"/>
  <c r="BO14" i="37"/>
  <c r="BP14" i="37" s="1"/>
  <c r="BO13" i="37"/>
  <c r="BP13" i="37" s="1"/>
  <c r="BQ13" i="37"/>
  <c r="AB36" i="6"/>
  <c r="BQ12" i="37"/>
  <c r="AB84" i="6"/>
  <c r="BO12" i="37"/>
  <c r="BP12" i="37" s="1"/>
  <c r="BO11" i="37"/>
  <c r="BP11" i="37" s="1"/>
  <c r="BQ11" i="37"/>
  <c r="AB95" i="6"/>
  <c r="BQ10" i="37"/>
  <c r="AB38" i="6"/>
  <c r="BO10" i="37"/>
  <c r="BP10" i="37" s="1"/>
  <c r="BO9" i="37"/>
  <c r="BP9" i="37"/>
  <c r="BQ9" i="37"/>
  <c r="AB64" i="6"/>
  <c r="BO8" i="37"/>
  <c r="BP8" i="37" s="1"/>
  <c r="BQ8" i="37"/>
  <c r="AB16" i="6"/>
  <c r="BQ7" i="37"/>
  <c r="AB15" i="6"/>
  <c r="BO7" i="37"/>
  <c r="BP7" i="37" s="1"/>
  <c r="AZ21" i="37"/>
  <c r="BB21" i="37" s="1"/>
  <c r="BD21" i="37" s="1"/>
  <c r="AY21" i="37"/>
  <c r="BA21" i="37" s="1"/>
  <c r="BC21" i="37" s="1"/>
  <c r="AZ20" i="37"/>
  <c r="BB20" i="37" s="1"/>
  <c r="BD20" i="37" s="1"/>
  <c r="AY20" i="37"/>
  <c r="BA20" i="37" s="1"/>
  <c r="BC20" i="37" s="1"/>
  <c r="AZ19" i="37"/>
  <c r="BB19" i="37" s="1"/>
  <c r="BD19" i="37" s="1"/>
  <c r="AY19" i="37"/>
  <c r="BA19" i="37" s="1"/>
  <c r="BC19" i="37" s="1"/>
  <c r="X69" i="6"/>
  <c r="X71" i="6"/>
  <c r="X87" i="6"/>
  <c r="X61" i="6"/>
  <c r="X98" i="6"/>
  <c r="X97" i="6"/>
  <c r="BB18" i="37"/>
  <c r="BC18" i="37" s="1"/>
  <c r="X96" i="6"/>
  <c r="BB17" i="37"/>
  <c r="BC17" i="37" s="1"/>
  <c r="X21" i="6" s="1"/>
  <c r="X45" i="6"/>
  <c r="BB16" i="37"/>
  <c r="BC16" i="37" s="1"/>
  <c r="X43" i="6" s="1"/>
  <c r="AV43" i="6" s="1"/>
  <c r="X86" i="6"/>
  <c r="X85" i="6"/>
  <c r="BB15" i="37"/>
  <c r="BC15" i="37" s="1"/>
  <c r="X20" i="6" s="1"/>
  <c r="X10" i="6"/>
  <c r="BB14" i="37"/>
  <c r="BC14" i="37" s="1"/>
  <c r="X48" i="6" s="1"/>
  <c r="AV48" i="6" s="1"/>
  <c r="X36" i="6"/>
  <c r="BB13" i="37"/>
  <c r="BC13" i="37" s="1"/>
  <c r="X13" i="6" s="1"/>
  <c r="BB12" i="37"/>
  <c r="BC12" i="37" s="1"/>
  <c r="X11" i="6" s="1"/>
  <c r="X84" i="6"/>
  <c r="AV84" i="6" s="1"/>
  <c r="BB11" i="37"/>
  <c r="BC11" i="37" s="1"/>
  <c r="X47" i="6" s="1"/>
  <c r="X95" i="6"/>
  <c r="BB10" i="37"/>
  <c r="BC10" i="37" s="1"/>
  <c r="X23" i="6" s="1"/>
  <c r="X38" i="6"/>
  <c r="AV38" i="6" s="1"/>
  <c r="BB9" i="37"/>
  <c r="BC9" i="37" s="1"/>
  <c r="X7" i="6" s="1"/>
  <c r="AV7" i="6" s="1"/>
  <c r="X64" i="6"/>
  <c r="BB8" i="37"/>
  <c r="BC8" i="37" s="1"/>
  <c r="X16" i="6"/>
  <c r="X15" i="6"/>
  <c r="BB7" i="37"/>
  <c r="BC7" i="37" s="1"/>
  <c r="X9" i="6" s="1"/>
  <c r="AL14" i="37"/>
  <c r="AN14" i="37" s="1"/>
  <c r="AP14" i="37" s="1"/>
  <c r="AK14" i="37"/>
  <c r="AM14" i="37"/>
  <c r="AO14" i="37" s="1"/>
  <c r="AL13" i="37"/>
  <c r="AN13" i="37" s="1"/>
  <c r="AP13" i="37" s="1"/>
  <c r="AK13" i="37"/>
  <c r="AM13" i="37" s="1"/>
  <c r="AO13" i="37" s="1"/>
  <c r="AL12" i="37"/>
  <c r="AN12" i="37" s="1"/>
  <c r="AP12" i="37" s="1"/>
  <c r="AK12" i="37"/>
  <c r="AM12" i="37" s="1"/>
  <c r="AO12" i="37" s="1"/>
  <c r="U69" i="6"/>
  <c r="AU69" i="6" s="1"/>
  <c r="U48" i="6"/>
  <c r="U71" i="6"/>
  <c r="U87" i="6"/>
  <c r="U61" i="6"/>
  <c r="AU61" i="6" s="1"/>
  <c r="U98" i="6"/>
  <c r="U97" i="6"/>
  <c r="U96" i="6"/>
  <c r="U45" i="6"/>
  <c r="U86" i="6"/>
  <c r="U85" i="6"/>
  <c r="U10" i="6"/>
  <c r="AU10" i="6" s="1"/>
  <c r="U36" i="6"/>
  <c r="AU36" i="6" s="1"/>
  <c r="U84" i="6"/>
  <c r="U95" i="6"/>
  <c r="AM11" i="37"/>
  <c r="AN11" i="37" s="1"/>
  <c r="AO11" i="37" s="1"/>
  <c r="U7" i="6" s="1"/>
  <c r="AU7" i="6" s="1"/>
  <c r="AM10" i="37"/>
  <c r="AN10" i="37" s="1"/>
  <c r="AO10" i="37" s="1"/>
  <c r="U16" i="6" s="1"/>
  <c r="U38" i="6"/>
  <c r="AU38" i="6" s="1"/>
  <c r="U64" i="6"/>
  <c r="AM9" i="37"/>
  <c r="AN9" i="37" s="1"/>
  <c r="AO9" i="37" s="1"/>
  <c r="U42" i="6" s="1"/>
  <c r="AM8" i="37"/>
  <c r="AN8" i="37" s="1"/>
  <c r="AO8" i="37" s="1"/>
  <c r="U15" i="6" s="1"/>
  <c r="AM7" i="37"/>
  <c r="AN7" i="37" s="1"/>
  <c r="AO7" i="37" s="1"/>
  <c r="U40" i="6" s="1"/>
  <c r="I20" i="37"/>
  <c r="K20" i="37" s="1"/>
  <c r="M20" i="37" s="1"/>
  <c r="J20" i="37"/>
  <c r="L20" i="37" s="1"/>
  <c r="N20" i="37" s="1"/>
  <c r="J19" i="37"/>
  <c r="L19" i="37" s="1"/>
  <c r="N19" i="37" s="1"/>
  <c r="I19" i="37"/>
  <c r="K19" i="37" s="1"/>
  <c r="M19" i="37"/>
  <c r="I18" i="37"/>
  <c r="K18" i="37" s="1"/>
  <c r="M18" i="37" s="1"/>
  <c r="J18" i="37"/>
  <c r="L18" i="37" s="1"/>
  <c r="N18" i="37" s="1"/>
  <c r="P69" i="6"/>
  <c r="P48" i="6"/>
  <c r="P71" i="6"/>
  <c r="P87" i="6"/>
  <c r="P61" i="6"/>
  <c r="P98" i="6"/>
  <c r="P97" i="6"/>
  <c r="P96" i="6"/>
  <c r="P45" i="6"/>
  <c r="P44" i="6"/>
  <c r="P86" i="6"/>
  <c r="K16" i="37"/>
  <c r="L16" i="37" s="1"/>
  <c r="I16" i="37"/>
  <c r="P85" i="6"/>
  <c r="K15" i="37"/>
  <c r="L15" i="37" s="1"/>
  <c r="M15" i="37" s="1"/>
  <c r="P7" i="6" s="1"/>
  <c r="AS7" i="6" s="1"/>
  <c r="I15" i="37"/>
  <c r="K14" i="37"/>
  <c r="L14" i="37" s="1"/>
  <c r="M14" i="37" s="1"/>
  <c r="P102" i="6" s="1"/>
  <c r="P10" i="6"/>
  <c r="I14" i="37"/>
  <c r="K13" i="37"/>
  <c r="L13" i="37" s="1"/>
  <c r="M13" i="37" s="1"/>
  <c r="P8" i="6" s="1"/>
  <c r="AS8" i="6" s="1"/>
  <c r="P36" i="6"/>
  <c r="I13" i="37"/>
  <c r="K12" i="37"/>
  <c r="L12" i="37" s="1"/>
  <c r="M12" i="37" s="1"/>
  <c r="P33" i="6" s="1"/>
  <c r="P84" i="6"/>
  <c r="I12" i="37"/>
  <c r="P95" i="6"/>
  <c r="K11" i="37"/>
  <c r="L11" i="37" s="1"/>
  <c r="M11" i="37" s="1"/>
  <c r="P31" i="6" s="1"/>
  <c r="I11" i="37"/>
  <c r="P38" i="6"/>
  <c r="AS38" i="6" s="1"/>
  <c r="K10" i="37"/>
  <c r="L10" i="37" s="1"/>
  <c r="M10" i="37" s="1"/>
  <c r="P22" i="6" s="1"/>
  <c r="I10" i="37"/>
  <c r="K9" i="37"/>
  <c r="L9" i="37" s="1"/>
  <c r="M9" i="37" s="1"/>
  <c r="P42" i="6" s="1"/>
  <c r="P64" i="6"/>
  <c r="I9" i="37"/>
  <c r="K8" i="37"/>
  <c r="L8" i="37" s="1"/>
  <c r="P77" i="6" s="1"/>
  <c r="P16" i="6"/>
  <c r="I8" i="37"/>
  <c r="K7" i="37"/>
  <c r="L7" i="37" s="1"/>
  <c r="M7" i="37" s="1"/>
  <c r="P9" i="6" s="1"/>
  <c r="P15" i="6"/>
  <c r="AS15" i="6" s="1"/>
  <c r="I7" i="37"/>
  <c r="X10" i="37"/>
  <c r="Z10" i="37" s="1"/>
  <c r="AB10" i="37" s="1"/>
  <c r="W10" i="37"/>
  <c r="Y10" i="37"/>
  <c r="AA10" i="37" s="1"/>
  <c r="X9" i="37"/>
  <c r="Z9" i="37" s="1"/>
  <c r="AB9" i="37" s="1"/>
  <c r="W9" i="37"/>
  <c r="Y9" i="37" s="1"/>
  <c r="AA9" i="37" s="1"/>
  <c r="X8" i="37"/>
  <c r="Z8" i="37" s="1"/>
  <c r="AB8" i="37" s="1"/>
  <c r="W8" i="37"/>
  <c r="Y8" i="37" s="1"/>
  <c r="AA8" i="37" s="1"/>
  <c r="R69" i="6"/>
  <c r="R48" i="6"/>
  <c r="R71" i="6"/>
  <c r="R87" i="6"/>
  <c r="R61" i="6"/>
  <c r="R15" i="6"/>
  <c r="R98" i="6"/>
  <c r="R97" i="6"/>
  <c r="R96" i="6"/>
  <c r="R45" i="6"/>
  <c r="R86" i="6"/>
  <c r="R85" i="6"/>
  <c r="R10" i="6"/>
  <c r="R36" i="6"/>
  <c r="R84" i="6"/>
  <c r="R95" i="6"/>
  <c r="R38" i="6"/>
  <c r="R64" i="6"/>
  <c r="R16" i="6"/>
  <c r="Y7" i="37"/>
  <c r="Z7" i="37" s="1"/>
  <c r="AA7" i="37" s="1"/>
  <c r="R22" i="6" s="1"/>
  <c r="AG78" i="6"/>
  <c r="AU24" i="16"/>
  <c r="AU23" i="16"/>
  <c r="AU22" i="16"/>
  <c r="AU21" i="16"/>
  <c r="AU20" i="16"/>
  <c r="AU19" i="16"/>
  <c r="AU18" i="16"/>
  <c r="AU17" i="16"/>
  <c r="AU16" i="16"/>
  <c r="AU15" i="16"/>
  <c r="AU14" i="16"/>
  <c r="AU13" i="16"/>
  <c r="AU12" i="16"/>
  <c r="AU11" i="16"/>
  <c r="AU10" i="16"/>
  <c r="AU9" i="16"/>
  <c r="AU8" i="16"/>
  <c r="AU7" i="16"/>
  <c r="DT47" i="16"/>
  <c r="DJ47" i="16"/>
  <c r="DT46" i="16"/>
  <c r="DJ46" i="16"/>
  <c r="DT45" i="16"/>
  <c r="DJ45" i="16"/>
  <c r="DT44" i="16"/>
  <c r="DJ44" i="16"/>
  <c r="DT43" i="16"/>
  <c r="DJ43" i="16"/>
  <c r="DT42" i="16"/>
  <c r="DJ42" i="16"/>
  <c r="DT41" i="16"/>
  <c r="DJ41" i="16"/>
  <c r="DT40" i="16"/>
  <c r="DJ40" i="16"/>
  <c r="DT39" i="16"/>
  <c r="DJ39" i="16"/>
  <c r="DT38" i="16"/>
  <c r="DJ38" i="16"/>
  <c r="DT37" i="16"/>
  <c r="DJ37" i="16"/>
  <c r="DT36" i="16"/>
  <c r="DJ36" i="16"/>
  <c r="DT35" i="16"/>
  <c r="DJ35" i="16"/>
  <c r="DT34" i="16"/>
  <c r="DJ34" i="16"/>
  <c r="DT33" i="16"/>
  <c r="DJ33" i="16"/>
  <c r="DT32" i="16"/>
  <c r="DJ32" i="16"/>
  <c r="DT31" i="16"/>
  <c r="DJ31" i="16"/>
  <c r="DT30" i="16"/>
  <c r="DJ30" i="16"/>
  <c r="DT29" i="16"/>
  <c r="DJ29" i="16"/>
  <c r="DT28" i="16"/>
  <c r="DJ28" i="16"/>
  <c r="DT27" i="16"/>
  <c r="DJ27" i="16"/>
  <c r="DT26" i="16"/>
  <c r="DJ26" i="16"/>
  <c r="DT25" i="16"/>
  <c r="DJ25" i="16"/>
  <c r="DT24" i="16"/>
  <c r="DJ24" i="16"/>
  <c r="DT23" i="16"/>
  <c r="DJ23" i="16"/>
  <c r="DT22" i="16"/>
  <c r="DJ22" i="16"/>
  <c r="DT21" i="16"/>
  <c r="DJ21" i="16"/>
  <c r="DT20" i="16"/>
  <c r="DJ20" i="16"/>
  <c r="DT19" i="16"/>
  <c r="DJ19" i="16"/>
  <c r="DT18" i="16"/>
  <c r="DJ18" i="16"/>
  <c r="DT17" i="16"/>
  <c r="DJ17" i="16"/>
  <c r="DT16" i="16"/>
  <c r="DJ16" i="16"/>
  <c r="DT15" i="16"/>
  <c r="DJ15" i="16"/>
  <c r="DT14" i="16"/>
  <c r="DJ14" i="16"/>
  <c r="DT13" i="16"/>
  <c r="DJ13" i="16"/>
  <c r="DT12" i="16"/>
  <c r="DJ12" i="16"/>
  <c r="DT11" i="16"/>
  <c r="DJ11" i="16"/>
  <c r="DT10" i="16"/>
  <c r="DJ10" i="16"/>
  <c r="DT9" i="16"/>
  <c r="DJ9" i="16"/>
  <c r="DT8" i="16"/>
  <c r="DJ8" i="16"/>
  <c r="DT7" i="16"/>
  <c r="DJ7" i="16"/>
  <c r="AA28" i="16"/>
  <c r="AA27" i="16"/>
  <c r="AA26" i="16"/>
  <c r="AA25" i="16"/>
  <c r="AA24" i="16"/>
  <c r="AA23" i="16"/>
  <c r="AA22" i="16"/>
  <c r="AA21" i="16"/>
  <c r="AA20" i="16"/>
  <c r="AA19" i="16"/>
  <c r="AA18" i="16"/>
  <c r="AA17" i="16"/>
  <c r="AA16" i="16"/>
  <c r="AA15" i="16"/>
  <c r="AA14" i="16"/>
  <c r="AA13" i="16"/>
  <c r="AA12" i="16"/>
  <c r="AA11" i="16"/>
  <c r="AA10" i="16"/>
  <c r="AA9" i="16"/>
  <c r="AA8" i="16"/>
  <c r="AA7" i="16"/>
  <c r="C132" i="6"/>
  <c r="C131" i="6"/>
  <c r="C133" i="6"/>
  <c r="C130" i="6"/>
  <c r="C129" i="6"/>
  <c r="C122" i="6"/>
  <c r="C123" i="6"/>
  <c r="C124" i="6"/>
  <c r="C125" i="6"/>
  <c r="C126" i="6"/>
  <c r="C127" i="6"/>
  <c r="C128" i="6"/>
  <c r="C134" i="6"/>
  <c r="C118" i="6"/>
  <c r="C119" i="6"/>
  <c r="C120" i="6"/>
  <c r="C121" i="6"/>
  <c r="C111" i="6"/>
  <c r="C112" i="6"/>
  <c r="C113" i="6"/>
  <c r="C114" i="6"/>
  <c r="C115" i="6"/>
  <c r="C116" i="6"/>
  <c r="C117" i="6"/>
  <c r="C9" i="6"/>
  <c r="C109" i="6"/>
  <c r="C110" i="6"/>
  <c r="C107" i="6"/>
  <c r="C108" i="6"/>
  <c r="C106" i="6"/>
  <c r="C105" i="6"/>
  <c r="C104" i="6"/>
  <c r="C94" i="6"/>
  <c r="C95" i="6"/>
  <c r="C96" i="6"/>
  <c r="C97" i="6"/>
  <c r="C98" i="6"/>
  <c r="C99" i="6"/>
  <c r="C100" i="6"/>
  <c r="C101" i="6"/>
  <c r="C102" i="6"/>
  <c r="C103" i="6"/>
  <c r="C89" i="6"/>
  <c r="C90" i="6"/>
  <c r="C91" i="6"/>
  <c r="C92" i="6"/>
  <c r="C93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7" i="6"/>
  <c r="C8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AY56" i="6" l="1"/>
  <c r="AV67" i="6"/>
  <c r="AK98" i="6"/>
  <c r="AL90" i="6"/>
  <c r="AP90" i="6" s="1"/>
  <c r="AM98" i="6"/>
  <c r="AT89" i="6"/>
  <c r="AS21" i="6"/>
  <c r="AT88" i="6"/>
  <c r="AW84" i="6"/>
  <c r="AX48" i="6"/>
  <c r="AJ56" i="6"/>
  <c r="AK9" i="6"/>
  <c r="AN36" i="6"/>
  <c r="AW38" i="6"/>
  <c r="AW10" i="6"/>
  <c r="AX10" i="6"/>
  <c r="AM47" i="6"/>
  <c r="AM53" i="6"/>
  <c r="AM81" i="6"/>
  <c r="AN37" i="6"/>
  <c r="AN18" i="6"/>
  <c r="AI89" i="6"/>
  <c r="AI11" i="6"/>
  <c r="AJ35" i="6"/>
  <c r="AM9" i="6"/>
  <c r="AS10" i="6"/>
  <c r="AI87" i="6"/>
  <c r="AI43" i="6"/>
  <c r="AI59" i="6"/>
  <c r="AI18" i="6"/>
  <c r="AI17" i="6"/>
  <c r="AJ50" i="6"/>
  <c r="AJ11" i="6"/>
  <c r="AJ78" i="6"/>
  <c r="AJ87" i="6"/>
  <c r="AJ9" i="6"/>
  <c r="AM31" i="6"/>
  <c r="AN45" i="6"/>
  <c r="AN83" i="6"/>
  <c r="AM50" i="6"/>
  <c r="AN103" i="6"/>
  <c r="AM94" i="6"/>
  <c r="AK94" i="6"/>
  <c r="AT38" i="6"/>
  <c r="AZ38" i="6" s="1"/>
  <c r="AT10" i="6"/>
  <c r="AV10" i="6"/>
  <c r="AT35" i="6"/>
  <c r="AI104" i="6"/>
  <c r="AI28" i="6"/>
  <c r="AI26" i="6"/>
  <c r="AI38" i="6"/>
  <c r="AI27" i="6"/>
  <c r="AJ43" i="6"/>
  <c r="AJ18" i="6"/>
  <c r="AJ17" i="6"/>
  <c r="AJ25" i="6"/>
  <c r="AK32" i="6"/>
  <c r="AK95" i="6"/>
  <c r="AK14" i="6"/>
  <c r="AK10" i="6"/>
  <c r="AL59" i="6"/>
  <c r="AL10" i="6"/>
  <c r="AM32" i="6"/>
  <c r="AM42" i="6"/>
  <c r="AM48" i="6"/>
  <c r="AM13" i="6"/>
  <c r="AM95" i="6"/>
  <c r="AM37" i="6"/>
  <c r="AM10" i="6"/>
  <c r="AN69" i="6"/>
  <c r="AN61" i="6"/>
  <c r="AN25" i="6"/>
  <c r="AN85" i="6"/>
  <c r="AN84" i="6"/>
  <c r="AL43" i="6"/>
  <c r="AN104" i="6"/>
  <c r="AM103" i="6"/>
  <c r="AK103" i="6"/>
  <c r="AN77" i="6"/>
  <c r="AM80" i="6"/>
  <c r="AM56" i="6"/>
  <c r="AN51" i="6"/>
  <c r="AN79" i="6"/>
  <c r="AM14" i="6"/>
  <c r="AN28" i="6"/>
  <c r="AM49" i="6"/>
  <c r="AN29" i="6"/>
  <c r="AL18" i="6"/>
  <c r="AN26" i="6"/>
  <c r="AN47" i="6"/>
  <c r="AM38" i="6"/>
  <c r="AK38" i="6"/>
  <c r="AM27" i="6"/>
  <c r="AK27" i="6"/>
  <c r="AN17" i="6"/>
  <c r="AM91" i="6"/>
  <c r="AN53" i="6"/>
  <c r="AS43" i="6"/>
  <c r="AS35" i="6"/>
  <c r="AS17" i="6"/>
  <c r="BA17" i="6" s="1"/>
  <c r="BE17" i="6" s="1"/>
  <c r="AT43" i="6"/>
  <c r="AU43" i="6"/>
  <c r="AU35" i="6"/>
  <c r="AV103" i="6"/>
  <c r="AW104" i="6"/>
  <c r="AW28" i="6"/>
  <c r="AW83" i="6"/>
  <c r="AX43" i="6"/>
  <c r="AX33" i="6"/>
  <c r="AX67" i="6"/>
  <c r="AX30" i="6"/>
  <c r="AX18" i="6"/>
  <c r="AX27" i="6"/>
  <c r="AX13" i="6"/>
  <c r="AY27" i="6"/>
  <c r="AY70" i="6"/>
  <c r="AY35" i="6"/>
  <c r="AY103" i="6"/>
  <c r="AL103" i="6"/>
  <c r="AN94" i="6"/>
  <c r="AM44" i="6"/>
  <c r="AM40" i="6"/>
  <c r="AM101" i="6"/>
  <c r="AN41" i="6"/>
  <c r="AN66" i="6"/>
  <c r="AN74" i="6"/>
  <c r="AM78" i="6"/>
  <c r="AN39" i="6"/>
  <c r="AM89" i="6"/>
  <c r="AK89" i="6"/>
  <c r="AL27" i="6"/>
  <c r="AN54" i="6"/>
  <c r="AS103" i="6"/>
  <c r="AS18" i="6"/>
  <c r="AT53" i="6"/>
  <c r="AU103" i="6"/>
  <c r="AU18" i="6"/>
  <c r="AU27" i="6"/>
  <c r="AU57" i="6"/>
  <c r="AV13" i="6"/>
  <c r="AV18" i="6"/>
  <c r="AV27" i="6"/>
  <c r="AX56" i="6"/>
  <c r="AX35" i="6"/>
  <c r="AX89" i="6"/>
  <c r="AY13" i="6"/>
  <c r="AY18" i="6"/>
  <c r="AJ16" i="6"/>
  <c r="AJ84" i="6"/>
  <c r="AK85" i="6"/>
  <c r="AL85" i="6"/>
  <c r="AM85" i="6"/>
  <c r="AN87" i="6"/>
  <c r="AK50" i="6"/>
  <c r="AL104" i="6"/>
  <c r="AM41" i="6"/>
  <c r="AL79" i="6"/>
  <c r="AN14" i="6"/>
  <c r="AM34" i="6"/>
  <c r="AN49" i="6"/>
  <c r="AM66" i="6"/>
  <c r="AM74" i="6"/>
  <c r="AM63" i="6"/>
  <c r="AN38" i="6"/>
  <c r="AM39" i="6"/>
  <c r="AN27" i="6"/>
  <c r="AM54" i="6"/>
  <c r="AN91" i="6"/>
  <c r="AS50" i="6"/>
  <c r="AT50" i="6"/>
  <c r="AT68" i="6"/>
  <c r="AT18" i="6"/>
  <c r="AT47" i="6"/>
  <c r="AT27" i="6"/>
  <c r="AT32" i="6"/>
  <c r="AT13" i="6"/>
  <c r="AU50" i="6"/>
  <c r="AU94" i="6"/>
  <c r="AU79" i="6"/>
  <c r="AU28" i="6"/>
  <c r="AU39" i="6"/>
  <c r="AV104" i="6"/>
  <c r="AV31" i="6"/>
  <c r="AW43" i="6"/>
  <c r="AW13" i="6"/>
  <c r="AW18" i="6"/>
  <c r="AW27" i="6"/>
  <c r="AW92" i="6"/>
  <c r="AW37" i="6"/>
  <c r="AX50" i="6"/>
  <c r="AY63" i="6"/>
  <c r="AY94" i="6"/>
  <c r="AY50" i="6"/>
  <c r="AL54" i="6"/>
  <c r="AX14" i="6"/>
  <c r="AX88" i="6"/>
  <c r="AX49" i="6"/>
  <c r="AX47" i="6"/>
  <c r="AL91" i="6"/>
  <c r="AW102" i="6"/>
  <c r="AW34" i="6"/>
  <c r="AW53" i="6"/>
  <c r="AW93" i="6"/>
  <c r="AX11" i="6"/>
  <c r="AX90" i="6"/>
  <c r="AK91" i="6"/>
  <c r="AL11" i="6"/>
  <c r="AY80" i="6"/>
  <c r="AY32" i="6"/>
  <c r="AY49" i="6"/>
  <c r="AK54" i="6"/>
  <c r="AU13" i="6"/>
  <c r="AT64" i="6"/>
  <c r="AW100" i="6"/>
  <c r="AX68" i="6"/>
  <c r="AY71" i="6"/>
  <c r="AY91" i="6"/>
  <c r="AS99" i="6"/>
  <c r="AS83" i="6"/>
  <c r="AN21" i="6"/>
  <c r="AI100" i="6"/>
  <c r="AJ96" i="6"/>
  <c r="AL71" i="6"/>
  <c r="AM93" i="6"/>
  <c r="AM71" i="6"/>
  <c r="AN96" i="6"/>
  <c r="AM24" i="6"/>
  <c r="AU21" i="6"/>
  <c r="AI62" i="6"/>
  <c r="AM70" i="6"/>
  <c r="AN20" i="6"/>
  <c r="AN67" i="6"/>
  <c r="AJ99" i="6"/>
  <c r="AM100" i="6"/>
  <c r="AU60" i="6"/>
  <c r="AV55" i="6"/>
  <c r="AI95" i="6"/>
  <c r="AI92" i="6"/>
  <c r="AJ92" i="6"/>
  <c r="AN68" i="6"/>
  <c r="AM67" i="6"/>
  <c r="AJ67" i="6"/>
  <c r="AM20" i="6"/>
  <c r="AN24" i="6"/>
  <c r="AN60" i="6"/>
  <c r="AJ95" i="6"/>
  <c r="AI98" i="6"/>
  <c r="AS67" i="6"/>
  <c r="AS52" i="6"/>
  <c r="AS47" i="6"/>
  <c r="AK100" i="6"/>
  <c r="AK71" i="6"/>
  <c r="AK20" i="6"/>
  <c r="AK53" i="6"/>
  <c r="AJ62" i="6"/>
  <c r="AL96" i="6"/>
  <c r="AM96" i="6"/>
  <c r="AN92" i="6"/>
  <c r="AL64" i="6"/>
  <c r="AN64" i="6"/>
  <c r="AN62" i="6"/>
  <c r="AN99" i="6"/>
  <c r="AU64" i="6"/>
  <c r="AU62" i="6"/>
  <c r="AU92" i="6"/>
  <c r="AI64" i="6"/>
  <c r="AJ42" i="6"/>
  <c r="AL70" i="6"/>
  <c r="AM92" i="6"/>
  <c r="AM97" i="6"/>
  <c r="AM68" i="6"/>
  <c r="AN42" i="6"/>
  <c r="AN95" i="6"/>
  <c r="AM23" i="6"/>
  <c r="AM60" i="6"/>
  <c r="AN15" i="6"/>
  <c r="AN100" i="6"/>
  <c r="AM55" i="6"/>
  <c r="AS51" i="6"/>
  <c r="AS54" i="6"/>
  <c r="AW64" i="6"/>
  <c r="AW74" i="6"/>
  <c r="AW70" i="6"/>
  <c r="AX46" i="6"/>
  <c r="AX42" i="6"/>
  <c r="AX9" i="6"/>
  <c r="AX25" i="6"/>
  <c r="AX92" i="6"/>
  <c r="AX52" i="6"/>
  <c r="AX80" i="6"/>
  <c r="AY22" i="6"/>
  <c r="AY68" i="6"/>
  <c r="AY61" i="6"/>
  <c r="AY99" i="6"/>
  <c r="AX66" i="6"/>
  <c r="AS88" i="6"/>
  <c r="AV97" i="6"/>
  <c r="AW85" i="6"/>
  <c r="AI97" i="6"/>
  <c r="AJ70" i="6"/>
  <c r="AK21" i="6"/>
  <c r="AL21" i="6"/>
  <c r="AM21" i="6"/>
  <c r="AN70" i="6"/>
  <c r="AN97" i="6"/>
  <c r="AM15" i="6"/>
  <c r="AT62" i="6"/>
  <c r="AX64" i="6"/>
  <c r="AU42" i="6"/>
  <c r="AT96" i="6"/>
  <c r="AS39" i="6"/>
  <c r="AS64" i="6"/>
  <c r="AI71" i="6"/>
  <c r="AJ100" i="6"/>
  <c r="AL42" i="6"/>
  <c r="AL20" i="6"/>
  <c r="AN93" i="6"/>
  <c r="AN71" i="6"/>
  <c r="AN23" i="6"/>
  <c r="AM64" i="6"/>
  <c r="AK64" i="6"/>
  <c r="AL100" i="6"/>
  <c r="AL15" i="6"/>
  <c r="AM62" i="6"/>
  <c r="AM99" i="6"/>
  <c r="AN55" i="6"/>
  <c r="AS42" i="6"/>
  <c r="AS30" i="6"/>
  <c r="AS90" i="6"/>
  <c r="AT55" i="6"/>
  <c r="AV64" i="6"/>
  <c r="AY14" i="6"/>
  <c r="AY62" i="6"/>
  <c r="AY86" i="6"/>
  <c r="AS79" i="6"/>
  <c r="AS28" i="6"/>
  <c r="AS77" i="6"/>
  <c r="AS11" i="6"/>
  <c r="AS40" i="6"/>
  <c r="AS93" i="6"/>
  <c r="AS37" i="6"/>
  <c r="AS59" i="6"/>
  <c r="AS36" i="6"/>
  <c r="AS49" i="6"/>
  <c r="AW35" i="6"/>
  <c r="AW89" i="6"/>
  <c r="AX23" i="6"/>
  <c r="AS87" i="6"/>
  <c r="AT41" i="6"/>
  <c r="AT15" i="6"/>
  <c r="AT46" i="6"/>
  <c r="AT78" i="6"/>
  <c r="AT66" i="6"/>
  <c r="AT9" i="6"/>
  <c r="AT22" i="6"/>
  <c r="AT25" i="6"/>
  <c r="AT92" i="6"/>
  <c r="AT52" i="6"/>
  <c r="AT80" i="6"/>
  <c r="AT26" i="6"/>
  <c r="AT83" i="6"/>
  <c r="AT11" i="6"/>
  <c r="AT90" i="6"/>
  <c r="AY47" i="6"/>
  <c r="AY69" i="6"/>
  <c r="AV35" i="6"/>
  <c r="AY89" i="6"/>
  <c r="AY95" i="6"/>
  <c r="AW39" i="6"/>
  <c r="AX15" i="6"/>
  <c r="AX32" i="6"/>
  <c r="AY40" i="6"/>
  <c r="AT31" i="6"/>
  <c r="AT45" i="6"/>
  <c r="AS68" i="6"/>
  <c r="AT101" i="6"/>
  <c r="AT44" i="6"/>
  <c r="AT30" i="6"/>
  <c r="AT59" i="6"/>
  <c r="AW29" i="6"/>
  <c r="AW87" i="6"/>
  <c r="AX101" i="6"/>
  <c r="AX44" i="6"/>
  <c r="AX59" i="6"/>
  <c r="AY15" i="6"/>
  <c r="AY37" i="6"/>
  <c r="AW15" i="6"/>
  <c r="AT19" i="6"/>
  <c r="AT20" i="6"/>
  <c r="AS32" i="6"/>
  <c r="AW31" i="6"/>
  <c r="AX85" i="6"/>
  <c r="AY39" i="6"/>
  <c r="AT77" i="6"/>
  <c r="AS78" i="6"/>
  <c r="AS53" i="6"/>
  <c r="AW79" i="6"/>
  <c r="AW60" i="6"/>
  <c r="AW77" i="6"/>
  <c r="AW99" i="6"/>
  <c r="AW57" i="6"/>
  <c r="AX55" i="6"/>
  <c r="AT91" i="6"/>
  <c r="AT37" i="6"/>
  <c r="AW24" i="6"/>
  <c r="AW54" i="6"/>
  <c r="AW86" i="6"/>
  <c r="AW98" i="6"/>
  <c r="AX91" i="6"/>
  <c r="AX37" i="6"/>
  <c r="AY88" i="6"/>
  <c r="AY59" i="6"/>
  <c r="AY11" i="6"/>
  <c r="AT67" i="6"/>
  <c r="AT81" i="6"/>
  <c r="AS56" i="6"/>
  <c r="AS81" i="6"/>
  <c r="AS60" i="6"/>
  <c r="AS20" i="6"/>
  <c r="AY74" i="6"/>
  <c r="AS100" i="6"/>
  <c r="AS44" i="6"/>
  <c r="AS71" i="6"/>
  <c r="AS80" i="6"/>
  <c r="AT71" i="6"/>
  <c r="AT21" i="6"/>
  <c r="AW23" i="6"/>
  <c r="AX71" i="6"/>
  <c r="AX21" i="6"/>
  <c r="AX36" i="6"/>
  <c r="AY52" i="6"/>
  <c r="AY67" i="6"/>
  <c r="AY21" i="6"/>
  <c r="AY90" i="6"/>
  <c r="AY57" i="6"/>
  <c r="AY44" i="6"/>
  <c r="AY42" i="6"/>
  <c r="AY101" i="6"/>
  <c r="AU89" i="6"/>
  <c r="AU31" i="6"/>
  <c r="AV89" i="6"/>
  <c r="AV49" i="6"/>
  <c r="AI84" i="6"/>
  <c r="AJ79" i="6"/>
  <c r="AJ28" i="6"/>
  <c r="AK36" i="6"/>
  <c r="AL36" i="6"/>
  <c r="AL78" i="6"/>
  <c r="AI80" i="6"/>
  <c r="AI42" i="6"/>
  <c r="AJ23" i="6"/>
  <c r="AJ13" i="6"/>
  <c r="AJ48" i="6"/>
  <c r="AK97" i="6"/>
  <c r="AL97" i="6"/>
  <c r="AL89" i="6"/>
  <c r="AL102" i="6"/>
  <c r="AK51" i="6"/>
  <c r="AL34" i="6"/>
  <c r="AK29" i="6"/>
  <c r="AK55" i="6"/>
  <c r="AU74" i="6"/>
  <c r="AV42" i="6"/>
  <c r="AV22" i="6"/>
  <c r="AV80" i="6"/>
  <c r="AV14" i="6"/>
  <c r="AI39" i="6"/>
  <c r="AI99" i="6"/>
  <c r="AJ60" i="6"/>
  <c r="AL52" i="6"/>
  <c r="AL31" i="6"/>
  <c r="AL98" i="6"/>
  <c r="AI16" i="6"/>
  <c r="AV47" i="6"/>
  <c r="AK80" i="6"/>
  <c r="AJ46" i="6"/>
  <c r="AI20" i="6"/>
  <c r="AI96" i="6"/>
  <c r="AK41" i="6"/>
  <c r="AK46" i="6"/>
  <c r="AU83" i="6"/>
  <c r="AV32" i="6"/>
  <c r="AI67" i="6"/>
  <c r="AJ66" i="6"/>
  <c r="AK31" i="6"/>
  <c r="I9" i="6"/>
  <c r="AI44" i="6"/>
  <c r="AI30" i="6"/>
  <c r="AJ34" i="6"/>
  <c r="AJ52" i="6"/>
  <c r="AL23" i="6"/>
  <c r="AL26" i="6"/>
  <c r="AU51" i="6"/>
  <c r="AU24" i="6"/>
  <c r="AU29" i="6"/>
  <c r="AV101" i="6"/>
  <c r="AV91" i="6"/>
  <c r="AV44" i="6"/>
  <c r="AV30" i="6"/>
  <c r="AV37" i="6"/>
  <c r="AV59" i="6"/>
  <c r="AK62" i="6"/>
  <c r="AJ89" i="6"/>
  <c r="AJ45" i="6"/>
  <c r="AL84" i="6"/>
  <c r="AK78" i="6"/>
  <c r="AL28" i="6"/>
  <c r="AK66" i="6"/>
  <c r="AV88" i="6"/>
  <c r="AL60" i="6"/>
  <c r="AU80" i="6"/>
  <c r="AK28" i="6"/>
  <c r="AO7" i="6"/>
  <c r="BC7" i="6" s="1"/>
  <c r="AK102" i="6"/>
  <c r="AK23" i="6"/>
  <c r="AL24" i="6"/>
  <c r="AK34" i="6"/>
  <c r="AK26" i="6"/>
  <c r="AL29" i="6"/>
  <c r="AK99" i="6"/>
  <c r="AL25" i="6"/>
  <c r="AL92" i="6"/>
  <c r="AU102" i="6"/>
  <c r="AU23" i="6"/>
  <c r="AU34" i="6"/>
  <c r="AU100" i="6"/>
  <c r="AU53" i="6"/>
  <c r="AU26" i="6"/>
  <c r="AU93" i="6"/>
  <c r="AU48" i="6"/>
  <c r="AU45" i="6"/>
  <c r="AU14" i="6"/>
  <c r="AV60" i="6"/>
  <c r="AV28" i="6"/>
  <c r="AV77" i="6"/>
  <c r="AV11" i="6"/>
  <c r="AV61" i="6"/>
  <c r="AV69" i="6"/>
  <c r="AV99" i="6"/>
  <c r="AV57" i="6"/>
  <c r="AV71" i="6"/>
  <c r="AV90" i="6"/>
  <c r="AO126" i="6"/>
  <c r="BC126" i="6" s="1"/>
  <c r="AU95" i="6"/>
  <c r="AU71" i="6"/>
  <c r="AK24" i="6"/>
  <c r="AK25" i="6"/>
  <c r="AK92" i="6"/>
  <c r="AU86" i="6"/>
  <c r="AQ7" i="6"/>
  <c r="AU67" i="6"/>
  <c r="AU15" i="6"/>
  <c r="AU97" i="6"/>
  <c r="AI79" i="6"/>
  <c r="AL56" i="6"/>
  <c r="I111" i="6"/>
  <c r="BF111" i="6" s="1"/>
  <c r="AV36" i="6"/>
  <c r="AV20" i="6"/>
  <c r="AU85" i="6"/>
  <c r="AU96" i="6"/>
  <c r="AK79" i="6"/>
  <c r="AK60" i="6"/>
  <c r="AL66" i="6"/>
  <c r="AU46" i="6"/>
  <c r="AU78" i="6"/>
  <c r="AU66" i="6"/>
  <c r="AU9" i="6"/>
  <c r="AU25" i="6"/>
  <c r="AT39" i="6"/>
  <c r="AT16" i="6"/>
  <c r="AV15" i="6"/>
  <c r="AV21" i="6"/>
  <c r="AT84" i="6"/>
  <c r="AT95" i="6"/>
  <c r="AX95" i="6"/>
  <c r="AX97" i="6"/>
  <c r="AS84" i="6"/>
  <c r="AS96" i="6"/>
  <c r="AW88" i="6"/>
  <c r="AW20" i="6"/>
  <c r="AX31" i="6"/>
  <c r="AX45" i="6"/>
  <c r="AT97" i="6"/>
  <c r="AT48" i="6"/>
  <c r="AS31" i="6"/>
  <c r="AW95" i="6"/>
  <c r="I7" i="6"/>
  <c r="BF7" i="6" s="1"/>
  <c r="I71" i="6"/>
  <c r="I97" i="6"/>
  <c r="I23" i="6"/>
  <c r="I37" i="6"/>
  <c r="AI46" i="6"/>
  <c r="AI37" i="6"/>
  <c r="AI47" i="6"/>
  <c r="AI69" i="6"/>
  <c r="AI49" i="6"/>
  <c r="AI61" i="6"/>
  <c r="AI52" i="6"/>
  <c r="AI31" i="6"/>
  <c r="AI101" i="6"/>
  <c r="AI77" i="6"/>
  <c r="AI78" i="6"/>
  <c r="AI51" i="6"/>
  <c r="AI91" i="6"/>
  <c r="AI60" i="6"/>
  <c r="AI19" i="6"/>
  <c r="AI93" i="6"/>
  <c r="AI63" i="6"/>
  <c r="AJ102" i="6"/>
  <c r="AJ44" i="6"/>
  <c r="AJ33" i="6"/>
  <c r="AJ26" i="6"/>
  <c r="AJ30" i="6"/>
  <c r="AJ40" i="6"/>
  <c r="AJ57" i="6"/>
  <c r="AJ53" i="6"/>
  <c r="AJ71" i="6"/>
  <c r="AJ93" i="6"/>
  <c r="AJ37" i="6"/>
  <c r="AJ24" i="6"/>
  <c r="AJ47" i="6"/>
  <c r="AJ36" i="6"/>
  <c r="AJ83" i="6"/>
  <c r="AJ85" i="6"/>
  <c r="AK59" i="6"/>
  <c r="AK45" i="6"/>
  <c r="AL16" i="6"/>
  <c r="AL45" i="6"/>
  <c r="AL88" i="6"/>
  <c r="AK56" i="6"/>
  <c r="AL33" i="6"/>
  <c r="AL53" i="6"/>
  <c r="AL67" i="6"/>
  <c r="AL13" i="6"/>
  <c r="AL40" i="6"/>
  <c r="AK22" i="6"/>
  <c r="AL99" i="6"/>
  <c r="AL57" i="6"/>
  <c r="AS66" i="6"/>
  <c r="AS19" i="6"/>
  <c r="AS9" i="6"/>
  <c r="AS74" i="6"/>
  <c r="AS45" i="6"/>
  <c r="AT79" i="6"/>
  <c r="AT60" i="6"/>
  <c r="AT28" i="6"/>
  <c r="AT61" i="6"/>
  <c r="AT69" i="6"/>
  <c r="AT99" i="6"/>
  <c r="AT100" i="6"/>
  <c r="AT57" i="6"/>
  <c r="AT36" i="6"/>
  <c r="AU56" i="6"/>
  <c r="AU54" i="6"/>
  <c r="AU49" i="6"/>
  <c r="AU87" i="6"/>
  <c r="AU98" i="6"/>
  <c r="AU70" i="6"/>
  <c r="AV46" i="6"/>
  <c r="AV78" i="6"/>
  <c r="AV66" i="6"/>
  <c r="AV19" i="6"/>
  <c r="AV9" i="6"/>
  <c r="AV25" i="6"/>
  <c r="AV92" i="6"/>
  <c r="AW33" i="6"/>
  <c r="AW59" i="6"/>
  <c r="AW26" i="6"/>
  <c r="AW30" i="6"/>
  <c r="AW40" i="6"/>
  <c r="AW16" i="6"/>
  <c r="AW48" i="6"/>
  <c r="AW71" i="6"/>
  <c r="AW45" i="6"/>
  <c r="AW14" i="6"/>
  <c r="AX79" i="6"/>
  <c r="AX60" i="6"/>
  <c r="AX102" i="6"/>
  <c r="AX28" i="6"/>
  <c r="AX77" i="6"/>
  <c r="AX61" i="6"/>
  <c r="AX63" i="6"/>
  <c r="AX69" i="6"/>
  <c r="AX99" i="6"/>
  <c r="AX57" i="6"/>
  <c r="AY36" i="6"/>
  <c r="AY83" i="6"/>
  <c r="AY20" i="6"/>
  <c r="AY96" i="6"/>
  <c r="AY92" i="6"/>
  <c r="AY25" i="6"/>
  <c r="AY54" i="6"/>
  <c r="AY77" i="6"/>
  <c r="AY34" i="6"/>
  <c r="AY60" i="6"/>
  <c r="AY79" i="6"/>
  <c r="AY41" i="6"/>
  <c r="AL51" i="6"/>
  <c r="AL80" i="6"/>
  <c r="I41" i="6"/>
  <c r="AK33" i="6"/>
  <c r="AL35" i="6"/>
  <c r="AL14" i="6"/>
  <c r="AK13" i="6"/>
  <c r="AK15" i="6"/>
  <c r="AL55" i="6"/>
  <c r="AL62" i="6"/>
  <c r="I26" i="6"/>
  <c r="AK40" i="6"/>
  <c r="AK47" i="6"/>
  <c r="AL22" i="6"/>
  <c r="AL39" i="6"/>
  <c r="AK57" i="6"/>
  <c r="AS61" i="6"/>
  <c r="AS63" i="6"/>
  <c r="AT42" i="6"/>
  <c r="AT23" i="6"/>
  <c r="AU33" i="6"/>
  <c r="AU40" i="6"/>
  <c r="AU63" i="6"/>
  <c r="AU55" i="6"/>
  <c r="AU16" i="6"/>
  <c r="AV79" i="6"/>
  <c r="AV52" i="6"/>
  <c r="AV68" i="6"/>
  <c r="AV74" i="6"/>
  <c r="AW51" i="6"/>
  <c r="AW80" i="6"/>
  <c r="AW56" i="6"/>
  <c r="AW62" i="6"/>
  <c r="AX78" i="6"/>
  <c r="AX51" i="6"/>
  <c r="AX19" i="6"/>
  <c r="AX22" i="6"/>
  <c r="AX39" i="6"/>
  <c r="AY31" i="6"/>
  <c r="AY9" i="6"/>
  <c r="AY19" i="6"/>
  <c r="AY29" i="6"/>
  <c r="AY66" i="6"/>
  <c r="AY28" i="6"/>
  <c r="AY78" i="6"/>
  <c r="AW97" i="6"/>
  <c r="AV39" i="6"/>
  <c r="AV85" i="6"/>
  <c r="AV87" i="6"/>
  <c r="AW96" i="6"/>
  <c r="AX26" i="6"/>
  <c r="AX74" i="6"/>
  <c r="AY102" i="6"/>
  <c r="AY51" i="6"/>
  <c r="AV41" i="6"/>
  <c r="AW42" i="6"/>
  <c r="AV24" i="6"/>
  <c r="AX93" i="6"/>
  <c r="AK39" i="6"/>
  <c r="AS34" i="6"/>
  <c r="AS102" i="6"/>
  <c r="AS95" i="6"/>
  <c r="AS97" i="6"/>
  <c r="AU32" i="6"/>
  <c r="AU84" i="6"/>
  <c r="AX96" i="6"/>
  <c r="AI83" i="6"/>
  <c r="AI45" i="6"/>
  <c r="AI24" i="6"/>
  <c r="AI29" i="6"/>
  <c r="AI55" i="6"/>
  <c r="AI88" i="6"/>
  <c r="AQ88" i="6" s="1"/>
  <c r="AJ101" i="6"/>
  <c r="AJ59" i="6"/>
  <c r="AJ97" i="6"/>
  <c r="AK67" i="6"/>
  <c r="AT85" i="6"/>
  <c r="AS101" i="6"/>
  <c r="AS89" i="6"/>
  <c r="AS85" i="6"/>
  <c r="AU88" i="6"/>
  <c r="AU20" i="6"/>
  <c r="AV81" i="6"/>
  <c r="AV83" i="6"/>
  <c r="AV95" i="6"/>
  <c r="AV96" i="6"/>
  <c r="AW67" i="6"/>
  <c r="AW32" i="6"/>
  <c r="AW49" i="6"/>
  <c r="AX83" i="6"/>
  <c r="I99" i="6"/>
  <c r="I64" i="6"/>
  <c r="I21" i="6"/>
  <c r="I92" i="6"/>
  <c r="I57" i="6"/>
  <c r="I69" i="6"/>
  <c r="I48" i="6"/>
  <c r="I61" i="6"/>
  <c r="I31" i="6"/>
  <c r="I10" i="6"/>
  <c r="I36" i="6"/>
  <c r="I81" i="6"/>
  <c r="AI70" i="6"/>
  <c r="AI86" i="6"/>
  <c r="AI21" i="6"/>
  <c r="AI85" i="6"/>
  <c r="AI102" i="6"/>
  <c r="AI23" i="6"/>
  <c r="AI34" i="6"/>
  <c r="AI33" i="6"/>
  <c r="AI13" i="6"/>
  <c r="AI40" i="6"/>
  <c r="AI57" i="6"/>
  <c r="AJ77" i="6"/>
  <c r="AJ68" i="6"/>
  <c r="AJ61" i="6"/>
  <c r="AJ69" i="6"/>
  <c r="AJ74" i="6"/>
  <c r="AJ86" i="6"/>
  <c r="AJ39" i="6"/>
  <c r="AJ15" i="6"/>
  <c r="AJ21" i="6"/>
  <c r="AJ20" i="6"/>
  <c r="AJ31" i="6"/>
  <c r="AJ80" i="6"/>
  <c r="AJ81" i="6"/>
  <c r="AK37" i="6"/>
  <c r="AK48" i="6"/>
  <c r="AK96" i="6"/>
  <c r="AK70" i="6"/>
  <c r="AL95" i="6"/>
  <c r="AL32" i="6"/>
  <c r="AK101" i="6"/>
  <c r="AK42" i="6"/>
  <c r="AK44" i="6"/>
  <c r="AL77" i="6"/>
  <c r="AK30" i="6"/>
  <c r="AL68" i="6"/>
  <c r="AK19" i="6"/>
  <c r="AL61" i="6"/>
  <c r="AL69" i="6"/>
  <c r="AK93" i="6"/>
  <c r="AK63" i="6"/>
  <c r="AS24" i="6"/>
  <c r="AS91" i="6"/>
  <c r="AS29" i="6"/>
  <c r="AS55" i="6"/>
  <c r="AS69" i="6"/>
  <c r="AS57" i="6"/>
  <c r="AS16" i="6"/>
  <c r="AS48" i="6"/>
  <c r="AS70" i="6"/>
  <c r="AS46" i="6"/>
  <c r="AT102" i="6"/>
  <c r="AT33" i="6"/>
  <c r="AT40" i="6"/>
  <c r="AT93" i="6"/>
  <c r="AT63" i="6"/>
  <c r="AU77" i="6"/>
  <c r="AU11" i="6"/>
  <c r="AU68" i="6"/>
  <c r="AU99" i="6"/>
  <c r="AU90" i="6"/>
  <c r="AV51" i="6"/>
  <c r="AV56" i="6"/>
  <c r="AV54" i="6"/>
  <c r="AV29" i="6"/>
  <c r="AV86" i="6"/>
  <c r="AV62" i="6"/>
  <c r="AV98" i="6"/>
  <c r="AV70" i="6"/>
  <c r="AW46" i="6"/>
  <c r="AW101" i="6"/>
  <c r="AW78" i="6"/>
  <c r="AW91" i="6"/>
  <c r="AW44" i="6"/>
  <c r="AW66" i="6"/>
  <c r="AW19" i="6"/>
  <c r="AW9" i="6"/>
  <c r="AW22" i="6"/>
  <c r="AW25" i="6"/>
  <c r="AW52" i="6"/>
  <c r="AX53" i="6"/>
  <c r="AX40" i="6"/>
  <c r="AY81" i="6"/>
  <c r="AY84" i="6"/>
  <c r="AY48" i="6"/>
  <c r="AY93" i="6"/>
  <c r="AY24" i="6"/>
  <c r="AK49" i="6"/>
  <c r="AK81" i="6"/>
  <c r="AL37" i="6"/>
  <c r="AL48" i="6"/>
  <c r="AL47" i="6"/>
  <c r="AL49" i="6"/>
  <c r="AL83" i="6"/>
  <c r="AL81" i="6"/>
  <c r="AL101" i="6"/>
  <c r="AL44" i="6"/>
  <c r="AK77" i="6"/>
  <c r="AL30" i="6"/>
  <c r="AK68" i="6"/>
  <c r="AL19" i="6"/>
  <c r="AK61" i="6"/>
  <c r="AL9" i="6"/>
  <c r="AK69" i="6"/>
  <c r="AK87" i="6"/>
  <c r="AL93" i="6"/>
  <c r="AK74" i="6"/>
  <c r="AL63" i="6"/>
  <c r="AS23" i="6"/>
  <c r="AS33" i="6"/>
  <c r="AS26" i="6"/>
  <c r="AS13" i="6"/>
  <c r="AS22" i="6"/>
  <c r="AS25" i="6"/>
  <c r="AS92" i="6"/>
  <c r="AS86" i="6"/>
  <c r="AS62" i="6"/>
  <c r="AS98" i="6"/>
  <c r="AS14" i="6"/>
  <c r="AT51" i="6"/>
  <c r="AT24" i="6"/>
  <c r="AT56" i="6"/>
  <c r="AT54" i="6"/>
  <c r="AT29" i="6"/>
  <c r="AT87" i="6"/>
  <c r="AT74" i="6"/>
  <c r="AT86" i="6"/>
  <c r="AT98" i="6"/>
  <c r="AT70" i="6"/>
  <c r="AU101" i="6"/>
  <c r="AU91" i="6"/>
  <c r="AU44" i="6"/>
  <c r="AU30" i="6"/>
  <c r="AU19" i="6"/>
  <c r="AU22" i="6"/>
  <c r="AU37" i="6"/>
  <c r="AU59" i="6"/>
  <c r="AU52" i="6"/>
  <c r="AV102" i="6"/>
  <c r="AV23" i="6"/>
  <c r="AV34" i="6"/>
  <c r="AV100" i="6"/>
  <c r="AV33" i="6"/>
  <c r="AV53" i="6"/>
  <c r="AV26" i="6"/>
  <c r="AV40" i="6"/>
  <c r="AV93" i="6"/>
  <c r="AV63" i="6"/>
  <c r="AV16" i="6"/>
  <c r="AV45" i="6"/>
  <c r="AW11" i="6"/>
  <c r="AW68" i="6"/>
  <c r="AW69" i="6"/>
  <c r="AW90" i="6"/>
  <c r="AW21" i="6"/>
  <c r="AW36" i="6"/>
  <c r="AX24" i="6"/>
  <c r="AX54" i="6"/>
  <c r="AX29" i="6"/>
  <c r="AX87" i="6"/>
  <c r="AX86" i="6"/>
  <c r="AX62" i="6"/>
  <c r="AX98" i="6"/>
  <c r="AX70" i="6"/>
  <c r="AY46" i="6"/>
  <c r="AY85" i="6"/>
  <c r="AY98" i="6"/>
  <c r="AY87" i="6"/>
  <c r="AY26" i="6"/>
  <c r="AY53" i="6"/>
  <c r="AY100" i="6"/>
  <c r="AY23" i="6"/>
  <c r="AP106" i="6"/>
  <c r="AO106" i="6"/>
  <c r="BC106" i="6" s="1"/>
  <c r="AQ110" i="6"/>
  <c r="I47" i="6"/>
  <c r="AR82" i="6"/>
  <c r="I96" i="6"/>
  <c r="I94" i="6"/>
  <c r="I16" i="6"/>
  <c r="I93" i="6"/>
  <c r="I15" i="6"/>
  <c r="I45" i="6"/>
  <c r="I25" i="6"/>
  <c r="I85" i="6"/>
  <c r="I44" i="6"/>
  <c r="AQ134" i="6"/>
  <c r="AO132" i="6"/>
  <c r="BC132" i="6" s="1"/>
  <c r="I131" i="6"/>
  <c r="BF131" i="6" s="1"/>
  <c r="I127" i="6"/>
  <c r="BF127" i="6" s="1"/>
  <c r="AQ126" i="6"/>
  <c r="I125" i="6"/>
  <c r="BF125" i="6" s="1"/>
  <c r="I123" i="6"/>
  <c r="BF123" i="6" s="1"/>
  <c r="AR122" i="6"/>
  <c r="I121" i="6"/>
  <c r="BF121" i="6" s="1"/>
  <c r="I119" i="6"/>
  <c r="BF119" i="6" s="1"/>
  <c r="I117" i="6"/>
  <c r="BF117" i="6" s="1"/>
  <c r="I58" i="6"/>
  <c r="BF58" i="6" s="1"/>
  <c r="AQ76" i="6"/>
  <c r="AR75" i="6"/>
  <c r="I82" i="6"/>
  <c r="BF82" i="6" s="1"/>
  <c r="I106" i="6"/>
  <c r="BF106" i="6" s="1"/>
  <c r="AQ105" i="6"/>
  <c r="I50" i="6"/>
  <c r="I104" i="6"/>
  <c r="BF104" i="6" s="1"/>
  <c r="I77" i="6"/>
  <c r="I46" i="6"/>
  <c r="I62" i="6"/>
  <c r="I52" i="6"/>
  <c r="I51" i="6"/>
  <c r="I102" i="6"/>
  <c r="I20" i="6"/>
  <c r="I79" i="6"/>
  <c r="I34" i="6"/>
  <c r="I28" i="6"/>
  <c r="I19" i="6"/>
  <c r="I74" i="6"/>
  <c r="I91" i="6"/>
  <c r="I11" i="6"/>
  <c r="AZ121" i="6"/>
  <c r="BD121" i="6" s="1"/>
  <c r="BA109" i="6"/>
  <c r="BE109" i="6" s="1"/>
  <c r="BB73" i="6"/>
  <c r="AQ125" i="6"/>
  <c r="I95" i="6"/>
  <c r="I134" i="6"/>
  <c r="BF134" i="6" s="1"/>
  <c r="I132" i="6"/>
  <c r="BF132" i="6" s="1"/>
  <c r="I128" i="6"/>
  <c r="BF128" i="6" s="1"/>
  <c r="I126" i="6"/>
  <c r="BF126" i="6" s="1"/>
  <c r="I124" i="6"/>
  <c r="BF124" i="6" s="1"/>
  <c r="I122" i="6"/>
  <c r="BF122" i="6" s="1"/>
  <c r="I120" i="6"/>
  <c r="BF120" i="6" s="1"/>
  <c r="I116" i="6"/>
  <c r="BF116" i="6" s="1"/>
  <c r="AP115" i="6"/>
  <c r="I112" i="6"/>
  <c r="BF112" i="6" s="1"/>
  <c r="I108" i="6"/>
  <c r="BF108" i="6" s="1"/>
  <c r="I72" i="6"/>
  <c r="BF72" i="6" s="1"/>
  <c r="AR65" i="6"/>
  <c r="I107" i="6"/>
  <c r="BF107" i="6" s="1"/>
  <c r="I43" i="6"/>
  <c r="I40" i="6"/>
  <c r="I33" i="6"/>
  <c r="I101" i="6"/>
  <c r="I59" i="6"/>
  <c r="I68" i="6"/>
  <c r="I30" i="6"/>
  <c r="I24" i="6"/>
  <c r="I18" i="6"/>
  <c r="I60" i="6"/>
  <c r="I17" i="6"/>
  <c r="BF17" i="6" s="1"/>
  <c r="I53" i="6"/>
  <c r="BB113" i="6"/>
  <c r="AR113" i="6"/>
  <c r="BA8" i="6"/>
  <c r="BE8" i="6" s="1"/>
  <c r="AO129" i="6"/>
  <c r="BC129" i="6" s="1"/>
  <c r="I115" i="6"/>
  <c r="BF115" i="6" s="1"/>
  <c r="I65" i="6"/>
  <c r="BF65" i="6" s="1"/>
  <c r="I29" i="6"/>
  <c r="I38" i="6"/>
  <c r="BF38" i="6" s="1"/>
  <c r="BB7" i="6"/>
  <c r="I133" i="6"/>
  <c r="BF133" i="6" s="1"/>
  <c r="AP114" i="6"/>
  <c r="AQ114" i="6"/>
  <c r="I113" i="6"/>
  <c r="BF113" i="6" s="1"/>
  <c r="I109" i="6"/>
  <c r="BF109" i="6" s="1"/>
  <c r="I73" i="6"/>
  <c r="BF73" i="6" s="1"/>
  <c r="I66" i="6"/>
  <c r="I63" i="6"/>
  <c r="I78" i="6"/>
  <c r="I89" i="6"/>
  <c r="I12" i="6"/>
  <c r="BF12" i="6" s="1"/>
  <c r="I130" i="6"/>
  <c r="BF130" i="6" s="1"/>
  <c r="AQ130" i="6"/>
  <c r="AQ122" i="6"/>
  <c r="AO65" i="6"/>
  <c r="BC65" i="6" s="1"/>
  <c r="I129" i="6"/>
  <c r="BF129" i="6" s="1"/>
  <c r="I118" i="6"/>
  <c r="BF118" i="6" s="1"/>
  <c r="I114" i="6"/>
  <c r="BF114" i="6" s="1"/>
  <c r="I110" i="6"/>
  <c r="BF110" i="6" s="1"/>
  <c r="I76" i="6"/>
  <c r="BF76" i="6" s="1"/>
  <c r="I75" i="6"/>
  <c r="BF75" i="6" s="1"/>
  <c r="I105" i="6"/>
  <c r="BF105" i="6" s="1"/>
  <c r="I103" i="6"/>
  <c r="BF103" i="6" s="1"/>
  <c r="I80" i="6"/>
  <c r="I56" i="6"/>
  <c r="I42" i="6"/>
  <c r="I22" i="6"/>
  <c r="I14" i="6"/>
  <c r="I49" i="6"/>
  <c r="I35" i="6"/>
  <c r="I70" i="6"/>
  <c r="AO125" i="6"/>
  <c r="BC125" i="6" s="1"/>
  <c r="BA115" i="6"/>
  <c r="BE115" i="6" s="1"/>
  <c r="AP131" i="6"/>
  <c r="AQ118" i="6"/>
  <c r="AR133" i="6"/>
  <c r="I27" i="6"/>
  <c r="BF27" i="6" s="1"/>
  <c r="I67" i="6"/>
  <c r="BB111" i="6"/>
  <c r="AZ106" i="6"/>
  <c r="BD106" i="6" s="1"/>
  <c r="AP127" i="6"/>
  <c r="I32" i="6"/>
  <c r="I55" i="6"/>
  <c r="I13" i="6"/>
  <c r="I98" i="6"/>
  <c r="I86" i="6"/>
  <c r="AQ106" i="6"/>
  <c r="AR108" i="6"/>
  <c r="I8" i="6"/>
  <c r="BF8" i="6" s="1"/>
  <c r="I39" i="6"/>
  <c r="I54" i="6"/>
  <c r="I100" i="6"/>
  <c r="AZ132" i="6"/>
  <c r="BD132" i="6" s="1"/>
  <c r="BB124" i="6"/>
  <c r="AZ108" i="6"/>
  <c r="BD108" i="6" s="1"/>
  <c r="BB72" i="6"/>
  <c r="BB107" i="6"/>
  <c r="AO110" i="6"/>
  <c r="BC110" i="6" s="1"/>
  <c r="AP73" i="6"/>
  <c r="AP72" i="6"/>
  <c r="I88" i="6"/>
  <c r="I90" i="6"/>
  <c r="I87" i="6"/>
  <c r="I83" i="6"/>
  <c r="I84" i="6"/>
  <c r="BA134" i="6"/>
  <c r="BE134" i="6" s="1"/>
  <c r="AZ130" i="6"/>
  <c r="BD130" i="6" s="1"/>
  <c r="AZ126" i="6"/>
  <c r="BD126" i="6" s="1"/>
  <c r="BA122" i="6"/>
  <c r="BE122" i="6" s="1"/>
  <c r="BA118" i="6"/>
  <c r="BE118" i="6" s="1"/>
  <c r="AZ114" i="6"/>
  <c r="BD114" i="6" s="1"/>
  <c r="AZ76" i="6"/>
  <c r="BD76" i="6" s="1"/>
  <c r="BA128" i="6"/>
  <c r="BE128" i="6" s="1"/>
  <c r="AZ128" i="6"/>
  <c r="BD128" i="6" s="1"/>
  <c r="BA108" i="6"/>
  <c r="BE108" i="6" s="1"/>
  <c r="AZ107" i="6"/>
  <c r="BD107" i="6" s="1"/>
  <c r="BA72" i="6"/>
  <c r="BE72" i="6" s="1"/>
  <c r="AZ72" i="6"/>
  <c r="BD72" i="6" s="1"/>
  <c r="BA12" i="6"/>
  <c r="BE12" i="6" s="1"/>
  <c r="BB12" i="6"/>
  <c r="BA110" i="6"/>
  <c r="BE110" i="6" s="1"/>
  <c r="AZ110" i="6"/>
  <c r="BD110" i="6" s="1"/>
  <c r="BB110" i="6"/>
  <c r="BB76" i="6"/>
  <c r="BA76" i="6"/>
  <c r="BE76" i="6" s="1"/>
  <c r="BA107" i="6"/>
  <c r="BB128" i="6"/>
  <c r="BA120" i="6"/>
  <c r="BE120" i="6" s="1"/>
  <c r="AZ120" i="6"/>
  <c r="BD120" i="6" s="1"/>
  <c r="AZ112" i="6"/>
  <c r="BD112" i="6" s="1"/>
  <c r="BB112" i="6"/>
  <c r="BA112" i="6"/>
  <c r="BE112" i="6" s="1"/>
  <c r="BB108" i="6"/>
  <c r="BA133" i="6"/>
  <c r="BE133" i="6" s="1"/>
  <c r="BB133" i="6"/>
  <c r="AZ133" i="6"/>
  <c r="BD133" i="6" s="1"/>
  <c r="BA124" i="6"/>
  <c r="BE124" i="6" s="1"/>
  <c r="AZ124" i="6"/>
  <c r="BB116" i="6"/>
  <c r="BA116" i="6"/>
  <c r="BE116" i="6" s="1"/>
  <c r="AZ116" i="6"/>
  <c r="BD116" i="6" s="1"/>
  <c r="BA121" i="6"/>
  <c r="BE121" i="6" s="1"/>
  <c r="BB121" i="6"/>
  <c r="AZ12" i="6"/>
  <c r="BB125" i="6"/>
  <c r="AZ125" i="6"/>
  <c r="BA125" i="6"/>
  <c r="BE125" i="6" s="1"/>
  <c r="BB132" i="6"/>
  <c r="BA132" i="6"/>
  <c r="BA129" i="6"/>
  <c r="BE129" i="6" s="1"/>
  <c r="BB129" i="6"/>
  <c r="AZ129" i="6"/>
  <c r="BA117" i="6"/>
  <c r="BE117" i="6" s="1"/>
  <c r="AZ117" i="6"/>
  <c r="AZ73" i="6"/>
  <c r="BA73" i="6"/>
  <c r="BE73" i="6" s="1"/>
  <c r="BB65" i="6"/>
  <c r="BA65" i="6"/>
  <c r="BE65" i="6" s="1"/>
  <c r="AZ65" i="6"/>
  <c r="BD65" i="6" s="1"/>
  <c r="AZ113" i="6"/>
  <c r="BB120" i="6"/>
  <c r="BB117" i="6"/>
  <c r="AZ109" i="6"/>
  <c r="BD109" i="6" s="1"/>
  <c r="BB109" i="6"/>
  <c r="AZ82" i="6"/>
  <c r="BA82" i="6"/>
  <c r="BE82" i="6" s="1"/>
  <c r="BB17" i="6"/>
  <c r="AZ17" i="6"/>
  <c r="BD17" i="6" s="1"/>
  <c r="BB82" i="6"/>
  <c r="BA113" i="6"/>
  <c r="BE113" i="6" s="1"/>
  <c r="BB8" i="6"/>
  <c r="AO121" i="6"/>
  <c r="AR121" i="6"/>
  <c r="AP121" i="6"/>
  <c r="AQ109" i="6"/>
  <c r="AO109" i="6"/>
  <c r="BC109" i="6" s="1"/>
  <c r="AQ12" i="6"/>
  <c r="AR12" i="6"/>
  <c r="AO12" i="6"/>
  <c r="BC12" i="6" s="1"/>
  <c r="AP12" i="6"/>
  <c r="AQ121" i="6"/>
  <c r="AR125" i="6"/>
  <c r="AO73" i="6"/>
  <c r="BC73" i="6" s="1"/>
  <c r="AP125" i="6"/>
  <c r="AQ73" i="6"/>
  <c r="AP7" i="6"/>
  <c r="AR7" i="6"/>
  <c r="AR73" i="6"/>
  <c r="AO113" i="6"/>
  <c r="BC113" i="6" s="1"/>
  <c r="AP110" i="6"/>
  <c r="AR110" i="6"/>
  <c r="AP75" i="6"/>
  <c r="AP117" i="6"/>
  <c r="AO117" i="6"/>
  <c r="AR117" i="6"/>
  <c r="AR132" i="6"/>
  <c r="AP132" i="6"/>
  <c r="AQ132" i="6"/>
  <c r="AR128" i="6"/>
  <c r="AP128" i="6"/>
  <c r="AO128" i="6"/>
  <c r="AQ128" i="6"/>
  <c r="AQ124" i="6"/>
  <c r="AP124" i="6"/>
  <c r="AO124" i="6"/>
  <c r="AR124" i="6"/>
  <c r="AR120" i="6"/>
  <c r="AO120" i="6"/>
  <c r="AQ120" i="6"/>
  <c r="AO116" i="6"/>
  <c r="AR116" i="6"/>
  <c r="AP116" i="6"/>
  <c r="AP112" i="6"/>
  <c r="AO112" i="6"/>
  <c r="AQ112" i="6"/>
  <c r="AP108" i="6"/>
  <c r="AQ108" i="6"/>
  <c r="AO72" i="6"/>
  <c r="AQ72" i="6"/>
  <c r="AQ107" i="6"/>
  <c r="AO107" i="6"/>
  <c r="AR107" i="6"/>
  <c r="AQ17" i="6"/>
  <c r="AP107" i="6"/>
  <c r="AQ116" i="6"/>
  <c r="AR123" i="6"/>
  <c r="AQ123" i="6"/>
  <c r="AR119" i="6"/>
  <c r="AQ119" i="6"/>
  <c r="AO119" i="6"/>
  <c r="AP111" i="6"/>
  <c r="AO111" i="6"/>
  <c r="AR111" i="6"/>
  <c r="AQ111" i="6"/>
  <c r="AR72" i="6"/>
  <c r="AP120" i="6"/>
  <c r="AO108" i="6"/>
  <c r="AO123" i="6"/>
  <c r="AR112" i="6"/>
  <c r="AO122" i="6"/>
  <c r="AP122" i="6"/>
  <c r="AO130" i="6"/>
  <c r="AP130" i="6"/>
  <c r="AR130" i="6"/>
  <c r="AP118" i="6"/>
  <c r="AO118" i="6"/>
  <c r="AR118" i="6"/>
  <c r="AO105" i="6"/>
  <c r="AP105" i="6"/>
  <c r="AR105" i="6"/>
  <c r="AP17" i="6"/>
  <c r="AP119" i="6"/>
  <c r="AP123" i="6"/>
  <c r="AQ117" i="6"/>
  <c r="AQ129" i="6"/>
  <c r="AP129" i="6"/>
  <c r="AR129" i="6"/>
  <c r="AR109" i="6"/>
  <c r="AP109" i="6"/>
  <c r="AQ65" i="6"/>
  <c r="AP65" i="6"/>
  <c r="AR134" i="6"/>
  <c r="AP134" i="6"/>
  <c r="AR127" i="6"/>
  <c r="AQ127" i="6"/>
  <c r="AO127" i="6"/>
  <c r="AR114" i="6"/>
  <c r="AO114" i="6"/>
  <c r="AO58" i="6"/>
  <c r="AP58" i="6"/>
  <c r="AO131" i="6"/>
  <c r="AQ131" i="6"/>
  <c r="AR115" i="6"/>
  <c r="AQ115" i="6"/>
  <c r="AR106" i="6"/>
  <c r="AO75" i="6"/>
  <c r="AP133" i="6"/>
  <c r="AQ133" i="6"/>
  <c r="AP113" i="6"/>
  <c r="AQ113" i="6"/>
  <c r="AO76" i="6"/>
  <c r="AP76" i="6"/>
  <c r="AR76" i="6"/>
  <c r="AP82" i="6"/>
  <c r="AQ82" i="6"/>
  <c r="AR126" i="6"/>
  <c r="AP126" i="6"/>
  <c r="AR58" i="6"/>
  <c r="AQ75" i="6"/>
  <c r="AO133" i="6"/>
  <c r="AO134" i="6"/>
  <c r="AO82" i="6"/>
  <c r="AQ58" i="6"/>
  <c r="AR131" i="6"/>
  <c r="AO115" i="6"/>
  <c r="AP8" i="6"/>
  <c r="AQ8" i="6"/>
  <c r="AR8" i="6"/>
  <c r="AO8" i="6"/>
  <c r="AZ8" i="6"/>
  <c r="AZ7" i="6"/>
  <c r="BA7" i="6"/>
  <c r="BE7" i="6" s="1"/>
  <c r="BB131" i="6"/>
  <c r="AZ131" i="6"/>
  <c r="BA127" i="6"/>
  <c r="BE127" i="6" s="1"/>
  <c r="BB127" i="6"/>
  <c r="AZ127" i="6"/>
  <c r="BB123" i="6"/>
  <c r="BA123" i="6"/>
  <c r="BE123" i="6" s="1"/>
  <c r="BA119" i="6"/>
  <c r="BE119" i="6" s="1"/>
  <c r="AZ119" i="6"/>
  <c r="BB115" i="6"/>
  <c r="AZ115" i="6"/>
  <c r="BA111" i="6"/>
  <c r="BE111" i="6" s="1"/>
  <c r="AZ111" i="6"/>
  <c r="BB58" i="6"/>
  <c r="AZ58" i="6"/>
  <c r="BA58" i="6"/>
  <c r="BE58" i="6" s="1"/>
  <c r="BB106" i="6"/>
  <c r="BA106" i="6"/>
  <c r="BB134" i="6"/>
  <c r="AZ134" i="6"/>
  <c r="BB130" i="6"/>
  <c r="BA130" i="6"/>
  <c r="BB122" i="6"/>
  <c r="AZ122" i="6"/>
  <c r="BB118" i="6"/>
  <c r="AZ118" i="6"/>
  <c r="BB114" i="6"/>
  <c r="BA114" i="6"/>
  <c r="BE114" i="6" s="1"/>
  <c r="BB75" i="6"/>
  <c r="AZ75" i="6"/>
  <c r="BA105" i="6"/>
  <c r="BE105" i="6" s="1"/>
  <c r="BB105" i="6"/>
  <c r="AZ105" i="6"/>
  <c r="BA75" i="6"/>
  <c r="BE75" i="6" s="1"/>
  <c r="BB119" i="6"/>
  <c r="AZ123" i="6"/>
  <c r="BB126" i="6"/>
  <c r="BA126" i="6"/>
  <c r="BA131" i="6"/>
  <c r="BE131" i="6" s="1"/>
  <c r="BB104" i="6" l="1"/>
  <c r="AQ104" i="6"/>
  <c r="AQ50" i="6"/>
  <c r="AZ94" i="6"/>
  <c r="BD94" i="6" s="1"/>
  <c r="BA38" i="6"/>
  <c r="BE38" i="6" s="1"/>
  <c r="AO104" i="6"/>
  <c r="BC104" i="6" s="1"/>
  <c r="AP38" i="6"/>
  <c r="AR90" i="6"/>
  <c r="AO90" i="6"/>
  <c r="AR50" i="6"/>
  <c r="AP50" i="6"/>
  <c r="AO16" i="6"/>
  <c r="BC16" i="6" s="1"/>
  <c r="AO41" i="6"/>
  <c r="BC41" i="6" s="1"/>
  <c r="AP104" i="6"/>
  <c r="G104" i="6" s="1"/>
  <c r="AO50" i="6"/>
  <c r="BC50" i="6" s="1"/>
  <c r="BB43" i="6"/>
  <c r="AR27" i="6"/>
  <c r="AO43" i="6"/>
  <c r="BC43" i="6" s="1"/>
  <c r="AO27" i="6"/>
  <c r="BC27" i="6" s="1"/>
  <c r="BA94" i="6"/>
  <c r="BE94" i="6" s="1"/>
  <c r="BB38" i="6"/>
  <c r="AQ90" i="6"/>
  <c r="BB94" i="6"/>
  <c r="AZ50" i="6"/>
  <c r="BD50" i="6" s="1"/>
  <c r="BA43" i="6"/>
  <c r="BE43" i="6" s="1"/>
  <c r="AO103" i="6"/>
  <c r="BC103" i="6" s="1"/>
  <c r="AO10" i="6"/>
  <c r="BC10" i="6" s="1"/>
  <c r="AQ18" i="6"/>
  <c r="BA18" i="6"/>
  <c r="BE18" i="6" s="1"/>
  <c r="BA103" i="6"/>
  <c r="BE103" i="6" s="1"/>
  <c r="AZ27" i="6"/>
  <c r="BD27" i="6" s="1"/>
  <c r="AZ104" i="6"/>
  <c r="BD104" i="6" s="1"/>
  <c r="BA104" i="6"/>
  <c r="BE104" i="6" s="1"/>
  <c r="AR18" i="6"/>
  <c r="BA50" i="6"/>
  <c r="BE50" i="6" s="1"/>
  <c r="AP10" i="6"/>
  <c r="AZ103" i="6"/>
  <c r="BD103" i="6" s="1"/>
  <c r="AR10" i="6"/>
  <c r="AP18" i="6"/>
  <c r="AO18" i="6"/>
  <c r="BB103" i="6"/>
  <c r="AQ10" i="6"/>
  <c r="AP103" i="6"/>
  <c r="AR32" i="6"/>
  <c r="BA27" i="6"/>
  <c r="BE27" i="6" s="1"/>
  <c r="AZ43" i="6"/>
  <c r="BD43" i="6" s="1"/>
  <c r="BB50" i="6"/>
  <c r="AP9" i="6"/>
  <c r="AO11" i="6"/>
  <c r="BC11" i="6" s="1"/>
  <c r="BB27" i="6"/>
  <c r="AZ18" i="6"/>
  <c r="BD18" i="6" s="1"/>
  <c r="AQ27" i="6"/>
  <c r="AR103" i="6"/>
  <c r="AR43" i="6"/>
  <c r="AR38" i="6"/>
  <c r="AO94" i="6"/>
  <c r="BC94" i="6" s="1"/>
  <c r="AO17" i="6"/>
  <c r="BC17" i="6" s="1"/>
  <c r="BG17" i="6" s="1"/>
  <c r="BA10" i="6"/>
  <c r="BE10" i="6" s="1"/>
  <c r="AR104" i="6"/>
  <c r="AO38" i="6"/>
  <c r="BC38" i="6" s="1"/>
  <c r="AP27" i="6"/>
  <c r="AQ94" i="6"/>
  <c r="AP43" i="6"/>
  <c r="AZ10" i="6"/>
  <c r="BD10" i="6" s="1"/>
  <c r="AQ38" i="6"/>
  <c r="AR17" i="6"/>
  <c r="AR94" i="6"/>
  <c r="BF43" i="6"/>
  <c r="BF50" i="6"/>
  <c r="BB10" i="6"/>
  <c r="AQ103" i="6"/>
  <c r="AQ43" i="6"/>
  <c r="AP94" i="6"/>
  <c r="BB18" i="6"/>
  <c r="BF94" i="6"/>
  <c r="AP87" i="6"/>
  <c r="BF10" i="6"/>
  <c r="BF18" i="6"/>
  <c r="AO14" i="6"/>
  <c r="BC14" i="6" s="1"/>
  <c r="AR54" i="6"/>
  <c r="AZ13" i="6"/>
  <c r="BD13" i="6" s="1"/>
  <c r="AP11" i="6"/>
  <c r="AP54" i="6"/>
  <c r="AO91" i="6"/>
  <c r="BC91" i="6" s="1"/>
  <c r="AQ54" i="6"/>
  <c r="AO54" i="6"/>
  <c r="BC54" i="6" s="1"/>
  <c r="AR11" i="6"/>
  <c r="AQ11" i="6"/>
  <c r="BA13" i="6"/>
  <c r="BE13" i="6" s="1"/>
  <c r="AZ35" i="6"/>
  <c r="BD35" i="6" s="1"/>
  <c r="AR100" i="6"/>
  <c r="BF64" i="6"/>
  <c r="AQ98" i="6"/>
  <c r="BA64" i="6"/>
  <c r="BE64" i="6" s="1"/>
  <c r="AP95" i="6"/>
  <c r="AQ100" i="6"/>
  <c r="BB35" i="6"/>
  <c r="H38" i="6" s="1"/>
  <c r="AP100" i="6"/>
  <c r="BA35" i="6"/>
  <c r="BE35" i="6" s="1"/>
  <c r="AO100" i="6"/>
  <c r="BC100" i="6" s="1"/>
  <c r="AP64" i="6"/>
  <c r="AZ64" i="6"/>
  <c r="BD64" i="6" s="1"/>
  <c r="AQ71" i="6"/>
  <c r="AQ64" i="6"/>
  <c r="BB64" i="6"/>
  <c r="AR64" i="6"/>
  <c r="AO64" i="6"/>
  <c r="BC64" i="6" s="1"/>
  <c r="BA47" i="6"/>
  <c r="BE47" i="6" s="1"/>
  <c r="BB97" i="6"/>
  <c r="BB61" i="6"/>
  <c r="BB13" i="6"/>
  <c r="AZ42" i="6"/>
  <c r="AZ55" i="6"/>
  <c r="BD55" i="6" s="1"/>
  <c r="BB92" i="6"/>
  <c r="BB67" i="6"/>
  <c r="BB42" i="6"/>
  <c r="AZ60" i="6"/>
  <c r="BD60" i="6" s="1"/>
  <c r="BB81" i="6"/>
  <c r="AZ41" i="6"/>
  <c r="BD41" i="6" s="1"/>
  <c r="BA39" i="6"/>
  <c r="BE39" i="6" s="1"/>
  <c r="BA69" i="6"/>
  <c r="BE69" i="6" s="1"/>
  <c r="AZ28" i="6"/>
  <c r="BD28" i="6" s="1"/>
  <c r="AZ62" i="6"/>
  <c r="BD62" i="6" s="1"/>
  <c r="BB84" i="6"/>
  <c r="BA57" i="6"/>
  <c r="BE57" i="6" s="1"/>
  <c r="BB31" i="6"/>
  <c r="AP41" i="6"/>
  <c r="BA31" i="6"/>
  <c r="BE31" i="6" s="1"/>
  <c r="AZ31" i="6"/>
  <c r="BA89" i="6"/>
  <c r="BE89" i="6" s="1"/>
  <c r="BB89" i="6"/>
  <c r="AQ42" i="6"/>
  <c r="AQ62" i="6"/>
  <c r="BB49" i="6"/>
  <c r="AZ14" i="6"/>
  <c r="BD14" i="6" s="1"/>
  <c r="BA77" i="6"/>
  <c r="BE77" i="6" s="1"/>
  <c r="BA45" i="6"/>
  <c r="BE45" i="6" s="1"/>
  <c r="AO97" i="6"/>
  <c r="BC97" i="6" s="1"/>
  <c r="AQ36" i="6"/>
  <c r="BB30" i="6"/>
  <c r="BB29" i="6"/>
  <c r="BB77" i="6"/>
  <c r="AP97" i="6"/>
  <c r="BA42" i="6"/>
  <c r="BE42" i="6" s="1"/>
  <c r="AZ80" i="6"/>
  <c r="BD80" i="6" s="1"/>
  <c r="BB59" i="6"/>
  <c r="AZ89" i="6"/>
  <c r="BD89" i="6" s="1"/>
  <c r="BB80" i="6"/>
  <c r="AZ91" i="6"/>
  <c r="BD91" i="6" s="1"/>
  <c r="AR89" i="6"/>
  <c r="AO46" i="6"/>
  <c r="BC46" i="6" s="1"/>
  <c r="AQ66" i="6"/>
  <c r="AO56" i="6"/>
  <c r="BC56" i="6" s="1"/>
  <c r="AO39" i="6"/>
  <c r="BC39" i="6" s="1"/>
  <c r="AP36" i="6"/>
  <c r="AQ84" i="6"/>
  <c r="AO98" i="6"/>
  <c r="BC98" i="6" s="1"/>
  <c r="AZ78" i="6"/>
  <c r="BD78" i="6" s="1"/>
  <c r="AR53" i="6"/>
  <c r="AR9" i="6"/>
  <c r="AP21" i="6"/>
  <c r="AR98" i="6"/>
  <c r="AO32" i="6"/>
  <c r="BC32" i="6" s="1"/>
  <c r="AP98" i="6"/>
  <c r="AQ41" i="6"/>
  <c r="BB99" i="6"/>
  <c r="AP79" i="6"/>
  <c r="BB86" i="6"/>
  <c r="AZ90" i="6"/>
  <c r="BD90" i="6" s="1"/>
  <c r="AQ102" i="6"/>
  <c r="AO52" i="6"/>
  <c r="BC52" i="6" s="1"/>
  <c r="BB32" i="6"/>
  <c r="AO96" i="6"/>
  <c r="BC96" i="6" s="1"/>
  <c r="BF22" i="6"/>
  <c r="BF62" i="6"/>
  <c r="AP89" i="6"/>
  <c r="AQ89" i="6"/>
  <c r="AZ77" i="6"/>
  <c r="BD77" i="6" s="1"/>
  <c r="BA22" i="6"/>
  <c r="BE22" i="6" s="1"/>
  <c r="AQ48" i="6"/>
  <c r="AO36" i="6"/>
  <c r="BC36" i="6" s="1"/>
  <c r="AR44" i="6"/>
  <c r="AO84" i="6"/>
  <c r="BC84" i="6" s="1"/>
  <c r="AZ51" i="6"/>
  <c r="BD51" i="6" s="1"/>
  <c r="AO62" i="6"/>
  <c r="BC62" i="6" s="1"/>
  <c r="AO79" i="6"/>
  <c r="BC79" i="6" s="1"/>
  <c r="BF45" i="6"/>
  <c r="AR52" i="6"/>
  <c r="BF68" i="6"/>
  <c r="AO63" i="6"/>
  <c r="BC63" i="6" s="1"/>
  <c r="AQ52" i="6"/>
  <c r="AQ79" i="6"/>
  <c r="AZ47" i="6"/>
  <c r="AQ96" i="6"/>
  <c r="BB24" i="6"/>
  <c r="BA36" i="6"/>
  <c r="BE36" i="6" s="1"/>
  <c r="BB28" i="6"/>
  <c r="AP78" i="6"/>
  <c r="AP52" i="6"/>
  <c r="AZ46" i="6"/>
  <c r="BD46" i="6" s="1"/>
  <c r="BA96" i="6"/>
  <c r="BE96" i="6" s="1"/>
  <c r="BB71" i="6"/>
  <c r="AQ78" i="6"/>
  <c r="AR79" i="6"/>
  <c r="AR36" i="6"/>
  <c r="AZ86" i="6"/>
  <c r="BD86" i="6" s="1"/>
  <c r="BB69" i="6"/>
  <c r="AR40" i="6"/>
  <c r="AR86" i="6"/>
  <c r="AZ32" i="6"/>
  <c r="BD32" i="6" s="1"/>
  <c r="AR15" i="6"/>
  <c r="AQ47" i="6"/>
  <c r="AQ60" i="6"/>
  <c r="BA26" i="6"/>
  <c r="BE26" i="6" s="1"/>
  <c r="AR28" i="6"/>
  <c r="BB47" i="6"/>
  <c r="BF74" i="6"/>
  <c r="AR14" i="6"/>
  <c r="BA59" i="6"/>
  <c r="BE59" i="6" s="1"/>
  <c r="AP81" i="6"/>
  <c r="BB70" i="6"/>
  <c r="BA90" i="6"/>
  <c r="BE90" i="6" s="1"/>
  <c r="BB48" i="6"/>
  <c r="AP20" i="6"/>
  <c r="AR68" i="6"/>
  <c r="AZ97" i="6"/>
  <c r="BD97" i="6" s="1"/>
  <c r="BF9" i="6"/>
  <c r="BB78" i="6"/>
  <c r="AR22" i="6"/>
  <c r="AR61" i="6"/>
  <c r="AQ99" i="6"/>
  <c r="AQ45" i="6"/>
  <c r="AP30" i="6"/>
  <c r="AR66" i="6"/>
  <c r="AZ92" i="6"/>
  <c r="BD92" i="6" s="1"/>
  <c r="AO71" i="6"/>
  <c r="BC71" i="6" s="1"/>
  <c r="BB55" i="6"/>
  <c r="AP19" i="6"/>
  <c r="AO102" i="6"/>
  <c r="BC102" i="6" s="1"/>
  <c r="AP24" i="6"/>
  <c r="AO53" i="6"/>
  <c r="BC53" i="6" s="1"/>
  <c r="AR46" i="6"/>
  <c r="BB66" i="6"/>
  <c r="AO44" i="6"/>
  <c r="BC44" i="6" s="1"/>
  <c r="AP60" i="6"/>
  <c r="AQ20" i="6"/>
  <c r="AR99" i="6"/>
  <c r="AO89" i="6"/>
  <c r="BC89" i="6" s="1"/>
  <c r="AO28" i="6"/>
  <c r="BC28" i="6" s="1"/>
  <c r="AR41" i="6"/>
  <c r="BB41" i="6"/>
  <c r="BA81" i="6"/>
  <c r="BE81" i="6" s="1"/>
  <c r="AQ46" i="6"/>
  <c r="AQ44" i="6"/>
  <c r="AZ23" i="6"/>
  <c r="BD23" i="6" s="1"/>
  <c r="AZ37" i="6"/>
  <c r="BD37" i="6" s="1"/>
  <c r="AZ99" i="6"/>
  <c r="BD99" i="6" s="1"/>
  <c r="AO21" i="6"/>
  <c r="BC21" i="6" s="1"/>
  <c r="AO74" i="6"/>
  <c r="BC74" i="6" s="1"/>
  <c r="AO33" i="6"/>
  <c r="BC33" i="6" s="1"/>
  <c r="AP85" i="6"/>
  <c r="BF48" i="6"/>
  <c r="AR29" i="6"/>
  <c r="BA40" i="6"/>
  <c r="BE40" i="6" s="1"/>
  <c r="AR80" i="6"/>
  <c r="AP40" i="6"/>
  <c r="AZ11" i="6"/>
  <c r="BD11" i="6" s="1"/>
  <c r="BA55" i="6"/>
  <c r="BE55" i="6" s="1"/>
  <c r="BA14" i="6"/>
  <c r="BE14" i="6" s="1"/>
  <c r="BB14" i="6"/>
  <c r="AZ102" i="6"/>
  <c r="BD102" i="6" s="1"/>
  <c r="AZ68" i="6"/>
  <c r="BD68" i="6" s="1"/>
  <c r="BB19" i="6"/>
  <c r="AZ100" i="6"/>
  <c r="BD100" i="6" s="1"/>
  <c r="AZ95" i="6"/>
  <c r="BD95" i="6" s="1"/>
  <c r="BB93" i="6"/>
  <c r="AZ34" i="6"/>
  <c r="BD34" i="6" s="1"/>
  <c r="AR20" i="6"/>
  <c r="BB25" i="6"/>
  <c r="BA78" i="6"/>
  <c r="BE78" i="6" s="1"/>
  <c r="AP84" i="6"/>
  <c r="G110" i="6"/>
  <c r="AR87" i="6"/>
  <c r="AZ59" i="6"/>
  <c r="AZ39" i="6"/>
  <c r="BD39" i="6" s="1"/>
  <c r="AR19" i="6"/>
  <c r="AP22" i="6"/>
  <c r="AZ81" i="6"/>
  <c r="BD81" i="6" s="1"/>
  <c r="AQ19" i="6"/>
  <c r="AR60" i="6"/>
  <c r="AZ96" i="6"/>
  <c r="BD96" i="6" s="1"/>
  <c r="BF11" i="6"/>
  <c r="BB39" i="6"/>
  <c r="BB63" i="6"/>
  <c r="AQ68" i="6"/>
  <c r="AR70" i="6"/>
  <c r="AR81" i="6"/>
  <c r="AP59" i="6"/>
  <c r="AR101" i="6"/>
  <c r="BF96" i="6"/>
  <c r="AP25" i="6"/>
  <c r="AO87" i="6"/>
  <c r="AP29" i="6"/>
  <c r="AQ97" i="6"/>
  <c r="AP66" i="6"/>
  <c r="AR24" i="6"/>
  <c r="AO42" i="6"/>
  <c r="BC42" i="6" s="1"/>
  <c r="AO20" i="6"/>
  <c r="BC20" i="6" s="1"/>
  <c r="AQ85" i="6"/>
  <c r="AR84" i="6"/>
  <c r="AQ14" i="6"/>
  <c r="AR71" i="6"/>
  <c r="BA30" i="6"/>
  <c r="BE30" i="6" s="1"/>
  <c r="AZ26" i="6"/>
  <c r="BD26" i="6" s="1"/>
  <c r="BB26" i="6"/>
  <c r="BA29" i="6"/>
  <c r="BE29" i="6" s="1"/>
  <c r="AR95" i="6"/>
  <c r="BF63" i="6"/>
  <c r="BF29" i="6"/>
  <c r="BF57" i="6"/>
  <c r="BF33" i="6"/>
  <c r="AP14" i="6"/>
  <c r="BF90" i="6"/>
  <c r="AQ34" i="6"/>
  <c r="BB88" i="6"/>
  <c r="BA87" i="6"/>
  <c r="BE87" i="6" s="1"/>
  <c r="AO95" i="6"/>
  <c r="BC95" i="6" s="1"/>
  <c r="AO83" i="6"/>
  <c r="BC83" i="6" s="1"/>
  <c r="AP31" i="6"/>
  <c r="AQ95" i="6"/>
  <c r="AP71" i="6"/>
  <c r="AP28" i="6"/>
  <c r="AQ29" i="6"/>
  <c r="AR62" i="6"/>
  <c r="AO60" i="6"/>
  <c r="BC60" i="6" s="1"/>
  <c r="AP44" i="6"/>
  <c r="AO25" i="6"/>
  <c r="AP102" i="6"/>
  <c r="AQ28" i="6"/>
  <c r="G7" i="6"/>
  <c r="AO9" i="6"/>
  <c r="BC9" i="6" s="1"/>
  <c r="BF95" i="6"/>
  <c r="BF24" i="6"/>
  <c r="BF100" i="6"/>
  <c r="AP46" i="6"/>
  <c r="AR97" i="6"/>
  <c r="BB90" i="6"/>
  <c r="AZ45" i="6"/>
  <c r="BD45" i="6" s="1"/>
  <c r="BA52" i="6"/>
  <c r="BE52" i="6" s="1"/>
  <c r="AZ101" i="6"/>
  <c r="BD101" i="6" s="1"/>
  <c r="BB51" i="6"/>
  <c r="BB11" i="6"/>
  <c r="AR39" i="6"/>
  <c r="AR23" i="6"/>
  <c r="AO86" i="6"/>
  <c r="BC86" i="6" s="1"/>
  <c r="AZ83" i="6"/>
  <c r="BD83" i="6" s="1"/>
  <c r="AO45" i="6"/>
  <c r="BC45" i="6" s="1"/>
  <c r="AZ57" i="6"/>
  <c r="BD57" i="6" s="1"/>
  <c r="BA61" i="6"/>
  <c r="BE61" i="6" s="1"/>
  <c r="AZ71" i="6"/>
  <c r="BA66" i="6"/>
  <c r="BE66" i="6" s="1"/>
  <c r="BB60" i="6"/>
  <c r="AP99" i="6"/>
  <c r="AR92" i="6"/>
  <c r="AQ92" i="6"/>
  <c r="AO92" i="6"/>
  <c r="BC92" i="6" s="1"/>
  <c r="G125" i="6"/>
  <c r="AQ53" i="6"/>
  <c r="AP53" i="6"/>
  <c r="AQ63" i="6"/>
  <c r="AR49" i="6"/>
  <c r="AQ80" i="6"/>
  <c r="AO80" i="6"/>
  <c r="BC80" i="6" s="1"/>
  <c r="AP49" i="6"/>
  <c r="AZ63" i="6"/>
  <c r="BD63" i="6" s="1"/>
  <c r="AR59" i="6"/>
  <c r="AP80" i="6"/>
  <c r="AO59" i="6"/>
  <c r="BC59" i="6" s="1"/>
  <c r="BB37" i="6"/>
  <c r="AZ25" i="6"/>
  <c r="BD25" i="6" s="1"/>
  <c r="BA37" i="6"/>
  <c r="BE37" i="6" s="1"/>
  <c r="BF81" i="6"/>
  <c r="AQ9" i="6"/>
  <c r="AP62" i="6"/>
  <c r="AP92" i="6"/>
  <c r="BB21" i="6"/>
  <c r="BA21" i="6"/>
  <c r="BE21" i="6" s="1"/>
  <c r="AZ21" i="6"/>
  <c r="AR42" i="6"/>
  <c r="AP42" i="6"/>
  <c r="AR74" i="6"/>
  <c r="AQ74" i="6"/>
  <c r="AO85" i="6"/>
  <c r="BC85" i="6" s="1"/>
  <c r="AR85" i="6"/>
  <c r="BA79" i="6"/>
  <c r="BE79" i="6" s="1"/>
  <c r="AZ79" i="6"/>
  <c r="BD79" i="6" s="1"/>
  <c r="AO22" i="6"/>
  <c r="BC22" i="6" s="1"/>
  <c r="AQ22" i="6"/>
  <c r="BA49" i="6"/>
  <c r="BE49" i="6" s="1"/>
  <c r="AZ49" i="6"/>
  <c r="BD49" i="6" s="1"/>
  <c r="AR16" i="6"/>
  <c r="AQ16" i="6"/>
  <c r="AR26" i="6"/>
  <c r="AO26" i="6"/>
  <c r="BC26" i="6" s="1"/>
  <c r="AQ26" i="6"/>
  <c r="AP91" i="6"/>
  <c r="AR91" i="6"/>
  <c r="AQ91" i="6"/>
  <c r="AO101" i="6"/>
  <c r="AQ101" i="6"/>
  <c r="BB9" i="6"/>
  <c r="AQ49" i="6"/>
  <c r="AP26" i="6"/>
  <c r="AP101" i="6"/>
  <c r="AP74" i="6"/>
  <c r="BA99" i="6"/>
  <c r="BE99" i="6" s="1"/>
  <c r="BB79" i="6"/>
  <c r="H128" i="6"/>
  <c r="BF98" i="6"/>
  <c r="AO29" i="6"/>
  <c r="BC29" i="6" s="1"/>
  <c r="AP16" i="6"/>
  <c r="BA56" i="6"/>
  <c r="AZ56" i="6"/>
  <c r="BD56" i="6" s="1"/>
  <c r="AQ30" i="6"/>
  <c r="AO30" i="6"/>
  <c r="BC30" i="6" s="1"/>
  <c r="AR30" i="6"/>
  <c r="AP96" i="6"/>
  <c r="AR96" i="6"/>
  <c r="AO57" i="6"/>
  <c r="BC57" i="6" s="1"/>
  <c r="AR57" i="6"/>
  <c r="AO34" i="6"/>
  <c r="BC34" i="6" s="1"/>
  <c r="AR34" i="6"/>
  <c r="AP34" i="6"/>
  <c r="AQ21" i="6"/>
  <c r="AR21" i="6"/>
  <c r="AQ24" i="6"/>
  <c r="AO24" i="6"/>
  <c r="AZ84" i="6"/>
  <c r="BD84" i="6" s="1"/>
  <c r="BA84" i="6"/>
  <c r="BE84" i="6" s="1"/>
  <c r="BB33" i="6"/>
  <c r="AP47" i="6"/>
  <c r="AO55" i="6"/>
  <c r="BC55" i="6" s="1"/>
  <c r="AR55" i="6"/>
  <c r="AQ55" i="6"/>
  <c r="AO35" i="6"/>
  <c r="BC35" i="6" s="1"/>
  <c r="AQ35" i="6"/>
  <c r="AP35" i="6"/>
  <c r="AR35" i="6"/>
  <c r="BB102" i="6"/>
  <c r="BA54" i="6"/>
  <c r="BE54" i="6" s="1"/>
  <c r="AZ54" i="6"/>
  <c r="BD54" i="6" s="1"/>
  <c r="AZ74" i="6"/>
  <c r="BD74" i="6" s="1"/>
  <c r="AQ13" i="6"/>
  <c r="G17" i="6" s="1"/>
  <c r="AR13" i="6"/>
  <c r="AP56" i="6"/>
  <c r="AQ56" i="6"/>
  <c r="AP37" i="6"/>
  <c r="AQ37" i="6"/>
  <c r="AQ57" i="6"/>
  <c r="AP33" i="6"/>
  <c r="AP93" i="6"/>
  <c r="AO93" i="6"/>
  <c r="BC93" i="6" s="1"/>
  <c r="AR93" i="6"/>
  <c r="AP51" i="6"/>
  <c r="AQ51" i="6"/>
  <c r="AO51" i="6"/>
  <c r="BC51" i="6" s="1"/>
  <c r="AR69" i="6"/>
  <c r="AO69" i="6"/>
  <c r="BC69" i="6" s="1"/>
  <c r="BF14" i="6"/>
  <c r="AZ20" i="6"/>
  <c r="BD20" i="6" s="1"/>
  <c r="AZ67" i="6"/>
  <c r="BD67" i="6" s="1"/>
  <c r="G126" i="6"/>
  <c r="AQ25" i="6"/>
  <c r="AO66" i="6"/>
  <c r="BC66" i="6" s="1"/>
  <c r="BF23" i="6"/>
  <c r="BF91" i="6"/>
  <c r="BF79" i="6"/>
  <c r="AZ87" i="6"/>
  <c r="BD87" i="6" s="1"/>
  <c r="BB62" i="6"/>
  <c r="BB22" i="6"/>
  <c r="BB23" i="6"/>
  <c r="AO49" i="6"/>
  <c r="BC49" i="6" s="1"/>
  <c r="AQ81" i="6"/>
  <c r="BA53" i="6"/>
  <c r="BE53" i="6" s="1"/>
  <c r="BA91" i="6"/>
  <c r="BE91" i="6" s="1"/>
  <c r="AP63" i="6"/>
  <c r="AO68" i="6"/>
  <c r="BC68" i="6" s="1"/>
  <c r="AO13" i="6"/>
  <c r="BC13" i="6" s="1"/>
  <c r="AQ70" i="6"/>
  <c r="BF71" i="6"/>
  <c r="BA67" i="6"/>
  <c r="BE67" i="6" s="1"/>
  <c r="AP55" i="6"/>
  <c r="AP83" i="6"/>
  <c r="BA63" i="6"/>
  <c r="BE63" i="6" s="1"/>
  <c r="AZ15" i="6"/>
  <c r="BD15" i="6" s="1"/>
  <c r="AR25" i="6"/>
  <c r="BF80" i="6"/>
  <c r="BF84" i="6"/>
  <c r="BF61" i="6"/>
  <c r="BF19" i="6"/>
  <c r="BF34" i="6"/>
  <c r="BF78" i="6"/>
  <c r="BF36" i="6"/>
  <c r="AZ53" i="6"/>
  <c r="BD53" i="6" s="1"/>
  <c r="BA62" i="6"/>
  <c r="BE62" i="6" s="1"/>
  <c r="AZ19" i="6"/>
  <c r="BD19" i="6" s="1"/>
  <c r="BB56" i="6"/>
  <c r="AZ98" i="6"/>
  <c r="BD98" i="6" s="1"/>
  <c r="BA25" i="6"/>
  <c r="BE25" i="6" s="1"/>
  <c r="BA33" i="6"/>
  <c r="BE33" i="6" s="1"/>
  <c r="AP77" i="6"/>
  <c r="BA93" i="6"/>
  <c r="BE93" i="6" s="1"/>
  <c r="AZ22" i="6"/>
  <c r="BD22" i="6" s="1"/>
  <c r="AZ44" i="6"/>
  <c r="BB46" i="6"/>
  <c r="BB40" i="6"/>
  <c r="BA70" i="6"/>
  <c r="BE70" i="6" s="1"/>
  <c r="AZ24" i="6"/>
  <c r="BD24" i="6" s="1"/>
  <c r="AO48" i="6"/>
  <c r="BC48" i="6" s="1"/>
  <c r="AO61" i="6"/>
  <c r="BC61" i="6" s="1"/>
  <c r="AO40" i="6"/>
  <c r="BC40" i="6" s="1"/>
  <c r="BF47" i="6"/>
  <c r="BF67" i="6"/>
  <c r="BA85" i="6"/>
  <c r="BE85" i="6" s="1"/>
  <c r="BB34" i="6"/>
  <c r="BA68" i="6"/>
  <c r="BE68" i="6" s="1"/>
  <c r="BA23" i="6"/>
  <c r="BE23" i="6" s="1"/>
  <c r="AO15" i="6"/>
  <c r="BB96" i="6"/>
  <c r="BA9" i="6"/>
  <c r="BE9" i="6" s="1"/>
  <c r="AO19" i="6"/>
  <c r="BC19" i="6" s="1"/>
  <c r="AR47" i="6"/>
  <c r="AZ88" i="6"/>
  <c r="BD88" i="6" s="1"/>
  <c r="BB95" i="6"/>
  <c r="AZ16" i="6"/>
  <c r="BD16" i="6" s="1"/>
  <c r="BF83" i="6"/>
  <c r="AZ70" i="6"/>
  <c r="BD70" i="6" s="1"/>
  <c r="AZ93" i="6"/>
  <c r="BD93" i="6" s="1"/>
  <c r="BA101" i="6"/>
  <c r="BE101" i="6" s="1"/>
  <c r="BB54" i="6"/>
  <c r="BA24" i="6"/>
  <c r="BE24" i="6" s="1"/>
  <c r="BB44" i="6"/>
  <c r="BB83" i="6"/>
  <c r="AP48" i="6"/>
  <c r="AR31" i="6"/>
  <c r="AO23" i="6"/>
  <c r="BC23" i="6" s="1"/>
  <c r="AP57" i="6"/>
  <c r="AQ23" i="6"/>
  <c r="AP15" i="6"/>
  <c r="AP86" i="6"/>
  <c r="AQ61" i="6"/>
  <c r="BA102" i="6"/>
  <c r="BE102" i="6" s="1"/>
  <c r="AZ33" i="6"/>
  <c r="BD33" i="6" s="1"/>
  <c r="BA19" i="6"/>
  <c r="BE19" i="6" s="1"/>
  <c r="BA28" i="6"/>
  <c r="BE28" i="6" s="1"/>
  <c r="BF87" i="6"/>
  <c r="BF66" i="6"/>
  <c r="BF52" i="6"/>
  <c r="BF59" i="6"/>
  <c r="BF28" i="6"/>
  <c r="BF70" i="6"/>
  <c r="AZ29" i="6"/>
  <c r="BA16" i="6"/>
  <c r="BE16" i="6" s="1"/>
  <c r="BA97" i="6"/>
  <c r="BE97" i="6" s="1"/>
  <c r="BA51" i="6"/>
  <c r="BE51" i="6" s="1"/>
  <c r="BA95" i="6"/>
  <c r="BE95" i="6" s="1"/>
  <c r="BB87" i="6"/>
  <c r="AZ61" i="6"/>
  <c r="BD61" i="6" s="1"/>
  <c r="AZ66" i="6"/>
  <c r="BD66" i="6" s="1"/>
  <c r="BA46" i="6"/>
  <c r="BE46" i="6" s="1"/>
  <c r="BA92" i="6"/>
  <c r="BE92" i="6" s="1"/>
  <c r="BB101" i="6"/>
  <c r="BA83" i="6"/>
  <c r="BE83" i="6" s="1"/>
  <c r="AR83" i="6"/>
  <c r="AO88" i="6"/>
  <c r="AO78" i="6"/>
  <c r="AR63" i="6"/>
  <c r="AR78" i="6"/>
  <c r="AR37" i="6"/>
  <c r="AP68" i="6"/>
  <c r="AO31" i="6"/>
  <c r="BC31" i="6" s="1"/>
  <c r="AO81" i="6"/>
  <c r="BC81" i="6" s="1"/>
  <c r="AO99" i="6"/>
  <c r="BC99" i="6" s="1"/>
  <c r="AQ40" i="6"/>
  <c r="AR51" i="6"/>
  <c r="AP13" i="6"/>
  <c r="AQ33" i="6"/>
  <c r="AR102" i="6"/>
  <c r="AQ15" i="6"/>
  <c r="AP70" i="6"/>
  <c r="AQ32" i="6"/>
  <c r="AP39" i="6"/>
  <c r="AP61" i="6"/>
  <c r="BB53" i="6"/>
  <c r="BB36" i="6"/>
  <c r="BB98" i="6"/>
  <c r="BB57" i="6"/>
  <c r="BA60" i="6"/>
  <c r="BE60" i="6" s="1"/>
  <c r="BA88" i="6"/>
  <c r="BE88" i="6" s="1"/>
  <c r="AZ69" i="6"/>
  <c r="BD69" i="6" s="1"/>
  <c r="BA98" i="6"/>
  <c r="BE98" i="6" s="1"/>
  <c r="BB91" i="6"/>
  <c r="BA32" i="6"/>
  <c r="BE32" i="6" s="1"/>
  <c r="BA71" i="6"/>
  <c r="BE71" i="6" s="1"/>
  <c r="BA41" i="6"/>
  <c r="BE41" i="6" s="1"/>
  <c r="BB45" i="6"/>
  <c r="AZ48" i="6"/>
  <c r="BD48" i="6" s="1"/>
  <c r="BA15" i="6"/>
  <c r="BE15" i="6" s="1"/>
  <c r="BB15" i="6"/>
  <c r="BB20" i="6"/>
  <c r="BB100" i="6"/>
  <c r="BA34" i="6"/>
  <c r="BE34" i="6" s="1"/>
  <c r="BA86" i="6"/>
  <c r="BE86" i="6" s="1"/>
  <c r="BA74" i="6"/>
  <c r="BE74" i="6" s="1"/>
  <c r="BA80" i="6"/>
  <c r="BE80" i="6" s="1"/>
  <c r="BF86" i="6"/>
  <c r="BB16" i="6"/>
  <c r="BF25" i="6"/>
  <c r="AO47" i="6"/>
  <c r="BC47" i="6" s="1"/>
  <c r="AQ86" i="6"/>
  <c r="AQ69" i="6"/>
  <c r="BF55" i="6"/>
  <c r="BF56" i="6"/>
  <c r="AZ30" i="6"/>
  <c r="BD30" i="6" s="1"/>
  <c r="AO77" i="6"/>
  <c r="BC77" i="6" s="1"/>
  <c r="BF53" i="6"/>
  <c r="BF88" i="6"/>
  <c r="BF20" i="6"/>
  <c r="AZ9" i="6"/>
  <c r="BD9" i="6" s="1"/>
  <c r="BF30" i="6"/>
  <c r="BF44" i="6"/>
  <c r="BF41" i="6"/>
  <c r="BF46" i="6"/>
  <c r="AO70" i="6"/>
  <c r="BF31" i="6"/>
  <c r="BB52" i="6"/>
  <c r="BF97" i="6"/>
  <c r="BF37" i="6"/>
  <c r="BF13" i="6"/>
  <c r="BF15" i="6"/>
  <c r="BF21" i="6"/>
  <c r="AO67" i="6"/>
  <c r="BC67" i="6" s="1"/>
  <c r="AQ67" i="6"/>
  <c r="AP67" i="6"/>
  <c r="AR45" i="6"/>
  <c r="AP45" i="6"/>
  <c r="BB74" i="6"/>
  <c r="BB85" i="6"/>
  <c r="BA11" i="6"/>
  <c r="BE11" i="6" s="1"/>
  <c r="AQ93" i="6"/>
  <c r="AO37" i="6"/>
  <c r="AP32" i="6"/>
  <c r="AR56" i="6"/>
  <c r="AQ39" i="6"/>
  <c r="AQ77" i="6"/>
  <c r="AZ52" i="6"/>
  <c r="BD52" i="6" s="1"/>
  <c r="BB68" i="6"/>
  <c r="BA20" i="6"/>
  <c r="BE20" i="6" s="1"/>
  <c r="AZ40" i="6"/>
  <c r="BD40" i="6" s="1"/>
  <c r="BF85" i="6"/>
  <c r="AR33" i="6"/>
  <c r="BF54" i="6"/>
  <c r="BF49" i="6"/>
  <c r="BA44" i="6"/>
  <c r="BE44" i="6" s="1"/>
  <c r="BF101" i="6"/>
  <c r="AZ85" i="6"/>
  <c r="BD85" i="6" s="1"/>
  <c r="AQ87" i="6"/>
  <c r="AP88" i="6"/>
  <c r="AR48" i="6"/>
  <c r="AR88" i="6"/>
  <c r="AQ83" i="6"/>
  <c r="AQ31" i="6"/>
  <c r="AP23" i="6"/>
  <c r="AZ36" i="6"/>
  <c r="BD36" i="6" s="1"/>
  <c r="BA48" i="6"/>
  <c r="BE48" i="6" s="1"/>
  <c r="BA100" i="6"/>
  <c r="BE100" i="6" s="1"/>
  <c r="BF92" i="6"/>
  <c r="BF16" i="6"/>
  <c r="BF32" i="6"/>
  <c r="BF35" i="6"/>
  <c r="BF51" i="6"/>
  <c r="BF69" i="6"/>
  <c r="BF99" i="6"/>
  <c r="BF26" i="6"/>
  <c r="BF93" i="6"/>
  <c r="BF77" i="6"/>
  <c r="BF60" i="6"/>
  <c r="BF42" i="6"/>
  <c r="BF102" i="6"/>
  <c r="AR67" i="6"/>
  <c r="BF39" i="6"/>
  <c r="BF89" i="6"/>
  <c r="BF40" i="6"/>
  <c r="AP69" i="6"/>
  <c r="AQ59" i="6"/>
  <c r="AR77" i="6"/>
  <c r="G106" i="6"/>
  <c r="G109" i="6"/>
  <c r="G132" i="6"/>
  <c r="G73" i="6"/>
  <c r="BG109" i="6"/>
  <c r="J109" i="6" s="1"/>
  <c r="H108" i="6"/>
  <c r="H116" i="6"/>
  <c r="H129" i="6"/>
  <c r="H72" i="6"/>
  <c r="BG65" i="6"/>
  <c r="J65" i="6" s="1"/>
  <c r="H110" i="6"/>
  <c r="H124" i="6"/>
  <c r="H112" i="6"/>
  <c r="BG110" i="6"/>
  <c r="J110" i="6" s="1"/>
  <c r="H120" i="6"/>
  <c r="BE107" i="6"/>
  <c r="H107" i="6"/>
  <c r="H76" i="6"/>
  <c r="H121" i="6"/>
  <c r="BD124" i="6"/>
  <c r="H133" i="6"/>
  <c r="BD12" i="6"/>
  <c r="BG12" i="6" s="1"/>
  <c r="J12" i="6" s="1"/>
  <c r="H12" i="6"/>
  <c r="H113" i="6"/>
  <c r="BD113" i="6"/>
  <c r="BG113" i="6" s="1"/>
  <c r="J113" i="6" s="1"/>
  <c r="H109" i="6"/>
  <c r="BD129" i="6"/>
  <c r="BG129" i="6" s="1"/>
  <c r="J129" i="6" s="1"/>
  <c r="H65" i="6"/>
  <c r="H117" i="6"/>
  <c r="BD117" i="6"/>
  <c r="BD125" i="6"/>
  <c r="BG125" i="6" s="1"/>
  <c r="J125" i="6" s="1"/>
  <c r="H125" i="6"/>
  <c r="BD73" i="6"/>
  <c r="BG73" i="6" s="1"/>
  <c r="J73" i="6" s="1"/>
  <c r="H73" i="6"/>
  <c r="H82" i="6"/>
  <c r="BD82" i="6"/>
  <c r="BD38" i="6"/>
  <c r="BE132" i="6"/>
  <c r="BG132" i="6" s="1"/>
  <c r="J132" i="6" s="1"/>
  <c r="H132" i="6"/>
  <c r="G113" i="6"/>
  <c r="G12" i="6"/>
  <c r="G121" i="6"/>
  <c r="BC121" i="6"/>
  <c r="BG121" i="6" s="1"/>
  <c r="J121" i="6" s="1"/>
  <c r="G65" i="6"/>
  <c r="G129" i="6"/>
  <c r="BC114" i="6"/>
  <c r="BG114" i="6" s="1"/>
  <c r="J114" i="6" s="1"/>
  <c r="G114" i="6"/>
  <c r="BC90" i="6"/>
  <c r="G108" i="6"/>
  <c r="BC108" i="6"/>
  <c r="BG108" i="6" s="1"/>
  <c r="J108" i="6" s="1"/>
  <c r="BC111" i="6"/>
  <c r="G111" i="6"/>
  <c r="G117" i="6"/>
  <c r="BC117" i="6"/>
  <c r="G82" i="6"/>
  <c r="BC82" i="6"/>
  <c r="G75" i="6"/>
  <c r="BC75" i="6"/>
  <c r="BC118" i="6"/>
  <c r="G118" i="6"/>
  <c r="BC130" i="6"/>
  <c r="G130" i="6"/>
  <c r="BC122" i="6"/>
  <c r="G122" i="6"/>
  <c r="G72" i="6"/>
  <c r="BC72" i="6"/>
  <c r="BG72" i="6" s="1"/>
  <c r="J72" i="6" s="1"/>
  <c r="BC112" i="6"/>
  <c r="BG112" i="6" s="1"/>
  <c r="J112" i="6" s="1"/>
  <c r="G112" i="6"/>
  <c r="BC116" i="6"/>
  <c r="BG116" i="6" s="1"/>
  <c r="J116" i="6" s="1"/>
  <c r="G116" i="6"/>
  <c r="G115" i="6"/>
  <c r="BC115" i="6"/>
  <c r="BC76" i="6"/>
  <c r="BG76" i="6" s="1"/>
  <c r="J76" i="6" s="1"/>
  <c r="G76" i="6"/>
  <c r="BC127" i="6"/>
  <c r="G127" i="6"/>
  <c r="BC119" i="6"/>
  <c r="G119" i="6"/>
  <c r="G107" i="6"/>
  <c r="BC107" i="6"/>
  <c r="BC124" i="6"/>
  <c r="G124" i="6"/>
  <c r="G128" i="6"/>
  <c r="BC128" i="6"/>
  <c r="BG128" i="6" s="1"/>
  <c r="J128" i="6" s="1"/>
  <c r="BC134" i="6"/>
  <c r="G134" i="6"/>
  <c r="BC133" i="6"/>
  <c r="BG133" i="6" s="1"/>
  <c r="J133" i="6" s="1"/>
  <c r="G133" i="6"/>
  <c r="G131" i="6"/>
  <c r="BC131" i="6"/>
  <c r="G58" i="6"/>
  <c r="BC58" i="6"/>
  <c r="G105" i="6"/>
  <c r="BC105" i="6"/>
  <c r="BC123" i="6"/>
  <c r="G123" i="6"/>
  <c r="BC120" i="6"/>
  <c r="BG120" i="6" s="1"/>
  <c r="J120" i="6" s="1"/>
  <c r="G120" i="6"/>
  <c r="G8" i="6"/>
  <c r="BC8" i="6"/>
  <c r="BD8" i="6"/>
  <c r="H8" i="6"/>
  <c r="BE106" i="6"/>
  <c r="BG106" i="6" s="1"/>
  <c r="J106" i="6" s="1"/>
  <c r="H106" i="6"/>
  <c r="BD123" i="6"/>
  <c r="H123" i="6"/>
  <c r="BD118" i="6"/>
  <c r="H118" i="6"/>
  <c r="BD119" i="6"/>
  <c r="H119" i="6"/>
  <c r="BE126" i="6"/>
  <c r="BG126" i="6" s="1"/>
  <c r="J126" i="6" s="1"/>
  <c r="H126" i="6"/>
  <c r="H122" i="6"/>
  <c r="BD122" i="6"/>
  <c r="BD134" i="6"/>
  <c r="H134" i="6"/>
  <c r="H114" i="6"/>
  <c r="H58" i="6"/>
  <c r="BD58" i="6"/>
  <c r="BD115" i="6"/>
  <c r="H115" i="6"/>
  <c r="H7" i="6"/>
  <c r="BD7" i="6"/>
  <c r="BG7" i="6" s="1"/>
  <c r="J7" i="6" s="1"/>
  <c r="BD131" i="6"/>
  <c r="H131" i="6"/>
  <c r="BD75" i="6"/>
  <c r="H75" i="6"/>
  <c r="BE130" i="6"/>
  <c r="H130" i="6"/>
  <c r="BD111" i="6"/>
  <c r="H111" i="6"/>
  <c r="BD127" i="6"/>
  <c r="H127" i="6"/>
  <c r="BD105" i="6"/>
  <c r="H105" i="6"/>
  <c r="G18" i="6" l="1"/>
  <c r="G10" i="6"/>
  <c r="G43" i="6"/>
  <c r="G103" i="6"/>
  <c r="BC18" i="6"/>
  <c r="BG18" i="6" s="1"/>
  <c r="J18" i="6" s="1"/>
  <c r="H94" i="6"/>
  <c r="BG104" i="6"/>
  <c r="H50" i="6"/>
  <c r="BG43" i="6"/>
  <c r="H18" i="6"/>
  <c r="H104" i="6"/>
  <c r="F104" i="6" s="1"/>
  <c r="H10" i="6"/>
  <c r="H103" i="6"/>
  <c r="H27" i="6"/>
  <c r="BG94" i="6"/>
  <c r="J94" i="6" s="1"/>
  <c r="G94" i="6"/>
  <c r="G27" i="6"/>
  <c r="G38" i="6"/>
  <c r="F38" i="6" s="1"/>
  <c r="H17" i="6"/>
  <c r="F17" i="6" s="1"/>
  <c r="G50" i="6"/>
  <c r="G63" i="6"/>
  <c r="BG10" i="6"/>
  <c r="J10" i="6" s="1"/>
  <c r="H43" i="6"/>
  <c r="F43" i="6" s="1"/>
  <c r="G90" i="6"/>
  <c r="G11" i="6"/>
  <c r="H13" i="6"/>
  <c r="G54" i="6"/>
  <c r="H35" i="6"/>
  <c r="H42" i="6"/>
  <c r="BD42" i="6"/>
  <c r="BG42" i="6" s="1"/>
  <c r="BG64" i="6"/>
  <c r="G60" i="6"/>
  <c r="G42" i="6"/>
  <c r="F42" i="6" s="1"/>
  <c r="H31" i="6"/>
  <c r="BG14" i="6"/>
  <c r="H68" i="6"/>
  <c r="BD31" i="6"/>
  <c r="BG31" i="6" s="1"/>
  <c r="H89" i="6"/>
  <c r="G26" i="6"/>
  <c r="G89" i="6"/>
  <c r="F110" i="6"/>
  <c r="G48" i="6"/>
  <c r="G71" i="6"/>
  <c r="G33" i="6"/>
  <c r="G52" i="6"/>
  <c r="G98" i="6"/>
  <c r="H55" i="6"/>
  <c r="H63" i="6"/>
  <c r="G34" i="6"/>
  <c r="BG45" i="6"/>
  <c r="G46" i="6"/>
  <c r="G84" i="6"/>
  <c r="G36" i="6"/>
  <c r="H59" i="6"/>
  <c r="H62" i="6"/>
  <c r="G21" i="6"/>
  <c r="G53" i="6"/>
  <c r="H47" i="6"/>
  <c r="BG98" i="6"/>
  <c r="BG79" i="6"/>
  <c r="BG35" i="6"/>
  <c r="BG9" i="6"/>
  <c r="BG34" i="6"/>
  <c r="H64" i="6"/>
  <c r="BG62" i="6"/>
  <c r="G40" i="6"/>
  <c r="G78" i="6"/>
  <c r="G24" i="6"/>
  <c r="H77" i="6"/>
  <c r="G15" i="6"/>
  <c r="H74" i="6"/>
  <c r="H83" i="6"/>
  <c r="H11" i="6"/>
  <c r="F11" i="6" s="1"/>
  <c r="G79" i="6"/>
  <c r="G81" i="6"/>
  <c r="H86" i="6"/>
  <c r="H41" i="6"/>
  <c r="BG96" i="6"/>
  <c r="G41" i="6"/>
  <c r="G85" i="6"/>
  <c r="BD47" i="6"/>
  <c r="BG47" i="6" s="1"/>
  <c r="BG63" i="6"/>
  <c r="H69" i="6"/>
  <c r="BG33" i="6"/>
  <c r="H51" i="6"/>
  <c r="BC24" i="6"/>
  <c r="BG24" i="6" s="1"/>
  <c r="G61" i="6"/>
  <c r="G57" i="6"/>
  <c r="G70" i="6"/>
  <c r="H49" i="6"/>
  <c r="G92" i="6"/>
  <c r="H45" i="6"/>
  <c r="H29" i="6"/>
  <c r="F130" i="6"/>
  <c r="H9" i="6"/>
  <c r="H81" i="6"/>
  <c r="G9" i="6"/>
  <c r="H98" i="6"/>
  <c r="F98" i="6" s="1"/>
  <c r="H97" i="6"/>
  <c r="H56" i="6"/>
  <c r="G91" i="6"/>
  <c r="G102" i="6"/>
  <c r="G96" i="6"/>
  <c r="G14" i="6"/>
  <c r="G87" i="6"/>
  <c r="G19" i="6"/>
  <c r="BG97" i="6"/>
  <c r="J98" i="6" s="1"/>
  <c r="G97" i="6"/>
  <c r="H57" i="6"/>
  <c r="H70" i="6"/>
  <c r="BC87" i="6"/>
  <c r="BG87" i="6" s="1"/>
  <c r="BC78" i="6"/>
  <c r="BG78" i="6" s="1"/>
  <c r="H84" i="6"/>
  <c r="H52" i="6"/>
  <c r="H60" i="6"/>
  <c r="G32" i="6"/>
  <c r="G88" i="6"/>
  <c r="H87" i="6"/>
  <c r="G67" i="6"/>
  <c r="G99" i="6"/>
  <c r="H102" i="6"/>
  <c r="BG57" i="6"/>
  <c r="BG30" i="6"/>
  <c r="J30" i="6" s="1"/>
  <c r="G16" i="6"/>
  <c r="G101" i="6"/>
  <c r="BG22" i="6"/>
  <c r="G93" i="6"/>
  <c r="G31" i="6"/>
  <c r="G66" i="6"/>
  <c r="BE56" i="6"/>
  <c r="BG56" i="6" s="1"/>
  <c r="F127" i="6"/>
  <c r="BG26" i="6"/>
  <c r="J26" i="6" s="1"/>
  <c r="BG100" i="6"/>
  <c r="H90" i="6"/>
  <c r="H26" i="6"/>
  <c r="F26" i="6" s="1"/>
  <c r="BG51" i="6"/>
  <c r="G39" i="6"/>
  <c r="BG95" i="6"/>
  <c r="G86" i="6"/>
  <c r="BG23" i="6"/>
  <c r="H22" i="6"/>
  <c r="G56" i="6"/>
  <c r="BG74" i="6"/>
  <c r="H33" i="6"/>
  <c r="F33" i="6" s="1"/>
  <c r="G74" i="6"/>
  <c r="H15" i="6"/>
  <c r="H92" i="6"/>
  <c r="G83" i="6"/>
  <c r="F83" i="6" s="1"/>
  <c r="G95" i="6"/>
  <c r="F118" i="6"/>
  <c r="G37" i="6"/>
  <c r="BG84" i="6"/>
  <c r="F128" i="6"/>
  <c r="H21" i="6"/>
  <c r="H44" i="6"/>
  <c r="G23" i="6"/>
  <c r="H54" i="6"/>
  <c r="G20" i="6"/>
  <c r="H40" i="6"/>
  <c r="G25" i="6"/>
  <c r="H39" i="6"/>
  <c r="G28" i="6"/>
  <c r="H34" i="6"/>
  <c r="BG36" i="6"/>
  <c r="G77" i="6"/>
  <c r="F7" i="6"/>
  <c r="F106" i="6"/>
  <c r="H25" i="6"/>
  <c r="G62" i="6"/>
  <c r="H23" i="6"/>
  <c r="H14" i="6"/>
  <c r="BD44" i="6"/>
  <c r="BG44" i="6" s="1"/>
  <c r="BC15" i="6"/>
  <c r="BG15" i="6" s="1"/>
  <c r="BG41" i="6"/>
  <c r="F125" i="6"/>
  <c r="H67" i="6"/>
  <c r="H61" i="6"/>
  <c r="G55" i="6"/>
  <c r="H30" i="6"/>
  <c r="F111" i="6"/>
  <c r="BD21" i="6"/>
  <c r="BG21" i="6" s="1"/>
  <c r="BC25" i="6"/>
  <c r="BG25" i="6" s="1"/>
  <c r="BG40" i="6"/>
  <c r="J40" i="6" s="1"/>
  <c r="G80" i="6"/>
  <c r="BG60" i="6"/>
  <c r="G44" i="6"/>
  <c r="BD71" i="6"/>
  <c r="BG71" i="6" s="1"/>
  <c r="H53" i="6"/>
  <c r="H46" i="6"/>
  <c r="G22" i="6"/>
  <c r="G49" i="6"/>
  <c r="H66" i="6"/>
  <c r="G45" i="6"/>
  <c r="G51" i="6"/>
  <c r="BD59" i="6"/>
  <c r="BG59" i="6" s="1"/>
  <c r="H79" i="6"/>
  <c r="BG122" i="6"/>
  <c r="J122" i="6" s="1"/>
  <c r="BG11" i="6"/>
  <c r="H78" i="6"/>
  <c r="H85" i="6"/>
  <c r="H91" i="6"/>
  <c r="G30" i="6"/>
  <c r="F132" i="6"/>
  <c r="H71" i="6"/>
  <c r="H16" i="6"/>
  <c r="BG61" i="6"/>
  <c r="BG67" i="6"/>
  <c r="BD29" i="6"/>
  <c r="BG29" i="6" s="1"/>
  <c r="BG91" i="6"/>
  <c r="BG89" i="6"/>
  <c r="F126" i="6"/>
  <c r="BG123" i="6"/>
  <c r="J123" i="6" s="1"/>
  <c r="H100" i="6"/>
  <c r="BC101" i="6"/>
  <c r="BG101" i="6" s="1"/>
  <c r="J101" i="6" s="1"/>
  <c r="G68" i="6"/>
  <c r="G47" i="6"/>
  <c r="BC88" i="6"/>
  <c r="BG88" i="6" s="1"/>
  <c r="G13" i="6"/>
  <c r="BG19" i="6"/>
  <c r="J19" i="6" s="1"/>
  <c r="H24" i="6"/>
  <c r="H19" i="6"/>
  <c r="H88" i="6"/>
  <c r="G69" i="6"/>
  <c r="BG69" i="6"/>
  <c r="H36" i="6"/>
  <c r="H48" i="6"/>
  <c r="BG20" i="6"/>
  <c r="G59" i="6"/>
  <c r="H99" i="6"/>
  <c r="F75" i="6"/>
  <c r="H20" i="6"/>
  <c r="H96" i="6"/>
  <c r="BG55" i="6"/>
  <c r="F123" i="6"/>
  <c r="G35" i="6"/>
  <c r="G29" i="6"/>
  <c r="BG102" i="6"/>
  <c r="F73" i="6"/>
  <c r="H37" i="6"/>
  <c r="H28" i="6"/>
  <c r="H32" i="6"/>
  <c r="BG92" i="6"/>
  <c r="BC37" i="6"/>
  <c r="BG37" i="6" s="1"/>
  <c r="H101" i="6"/>
  <c r="BG54" i="6"/>
  <c r="BG16" i="6"/>
  <c r="G100" i="6"/>
  <c r="H93" i="6"/>
  <c r="BG28" i="6"/>
  <c r="H80" i="6"/>
  <c r="H95" i="6"/>
  <c r="BG48" i="6"/>
  <c r="BG32" i="6"/>
  <c r="BG77" i="6"/>
  <c r="BC70" i="6"/>
  <c r="BG70" i="6" s="1"/>
  <c r="G64" i="6"/>
  <c r="BG83" i="6"/>
  <c r="F115" i="6"/>
  <c r="BG119" i="6"/>
  <c r="J119" i="6" s="1"/>
  <c r="F65" i="6"/>
  <c r="F105" i="6"/>
  <c r="BG93" i="6"/>
  <c r="F58" i="6"/>
  <c r="F134" i="6"/>
  <c r="F119" i="6"/>
  <c r="F109" i="6"/>
  <c r="BG127" i="6"/>
  <c r="J127" i="6" s="1"/>
  <c r="F131" i="6"/>
  <c r="BG115" i="6"/>
  <c r="J115" i="6" s="1"/>
  <c r="BG46" i="6"/>
  <c r="J46" i="6" s="1"/>
  <c r="F8" i="6"/>
  <c r="F129" i="6"/>
  <c r="F121" i="6"/>
  <c r="BG107" i="6"/>
  <c r="J107" i="6" s="1"/>
  <c r="F108" i="6"/>
  <c r="F124" i="6"/>
  <c r="F76" i="6"/>
  <c r="F112" i="6"/>
  <c r="BG86" i="6"/>
  <c r="F107" i="6"/>
  <c r="F133" i="6"/>
  <c r="BG50" i="6"/>
  <c r="F72" i="6"/>
  <c r="F116" i="6"/>
  <c r="F120" i="6"/>
  <c r="BG49" i="6"/>
  <c r="F82" i="6"/>
  <c r="BG117" i="6"/>
  <c r="J117" i="6" s="1"/>
  <c r="BG38" i="6"/>
  <c r="J38" i="6" s="1"/>
  <c r="BG90" i="6"/>
  <c r="BG124" i="6"/>
  <c r="J124" i="6" s="1"/>
  <c r="F117" i="6"/>
  <c r="BG68" i="6"/>
  <c r="BG81" i="6"/>
  <c r="BG52" i="6"/>
  <c r="BG82" i="6"/>
  <c r="J82" i="6" s="1"/>
  <c r="F12" i="6"/>
  <c r="BG80" i="6"/>
  <c r="BG53" i="6"/>
  <c r="F113" i="6"/>
  <c r="BG99" i="6"/>
  <c r="BG13" i="6"/>
  <c r="J17" i="6" s="1"/>
  <c r="BG66" i="6"/>
  <c r="BG103" i="6"/>
  <c r="J103" i="6" s="1"/>
  <c r="BG111" i="6"/>
  <c r="J111" i="6" s="1"/>
  <c r="BG75" i="6"/>
  <c r="J75" i="6" s="1"/>
  <c r="F122" i="6"/>
  <c r="BG85" i="6"/>
  <c r="BG39" i="6"/>
  <c r="BG131" i="6"/>
  <c r="J131" i="6" s="1"/>
  <c r="BG27" i="6"/>
  <c r="BG58" i="6"/>
  <c r="J58" i="6" s="1"/>
  <c r="BG118" i="6"/>
  <c r="J118" i="6" s="1"/>
  <c r="BG8" i="6"/>
  <c r="J8" i="6" s="1"/>
  <c r="BG105" i="6"/>
  <c r="J105" i="6" s="1"/>
  <c r="BG130" i="6"/>
  <c r="J130" i="6" s="1"/>
  <c r="F114" i="6"/>
  <c r="BG134" i="6"/>
  <c r="J134" i="6" s="1"/>
  <c r="F18" i="6" l="1"/>
  <c r="F103" i="6"/>
  <c r="F46" i="6"/>
  <c r="F10" i="6"/>
  <c r="F94" i="6"/>
  <c r="F27" i="6"/>
  <c r="F50" i="6"/>
  <c r="J43" i="6"/>
  <c r="J9" i="6"/>
  <c r="F55" i="6"/>
  <c r="F13" i="6"/>
  <c r="F63" i="6"/>
  <c r="J11" i="6"/>
  <c r="J50" i="6"/>
  <c r="J27" i="6"/>
  <c r="J102" i="6"/>
  <c r="J47" i="6"/>
  <c r="J104" i="6"/>
  <c r="J14" i="6"/>
  <c r="J33" i="6"/>
  <c r="F90" i="6"/>
  <c r="F54" i="6"/>
  <c r="F35" i="6"/>
  <c r="F36" i="6"/>
  <c r="F71" i="6"/>
  <c r="J57" i="6"/>
  <c r="J55" i="6"/>
  <c r="J62" i="6"/>
  <c r="F60" i="6"/>
  <c r="J71" i="6"/>
  <c r="J42" i="6"/>
  <c r="J22" i="6"/>
  <c r="F68" i="6"/>
  <c r="F31" i="6"/>
  <c r="F89" i="6"/>
  <c r="F41" i="6"/>
  <c r="F64" i="6"/>
  <c r="F48" i="6"/>
  <c r="F45" i="6"/>
  <c r="F44" i="6"/>
  <c r="F86" i="6"/>
  <c r="F30" i="6"/>
  <c r="F51" i="6"/>
  <c r="F47" i="6"/>
  <c r="F59" i="6"/>
  <c r="F21" i="6"/>
  <c r="F24" i="6"/>
  <c r="J79" i="6"/>
  <c r="F84" i="6"/>
  <c r="J35" i="6"/>
  <c r="F53" i="6"/>
  <c r="F77" i="6"/>
  <c r="F52" i="6"/>
  <c r="F70" i="6"/>
  <c r="J84" i="6"/>
  <c r="J61" i="6"/>
  <c r="F92" i="6"/>
  <c r="J45" i="6"/>
  <c r="F80" i="6"/>
  <c r="J70" i="6"/>
  <c r="J96" i="6"/>
  <c r="F22" i="6"/>
  <c r="F34" i="6"/>
  <c r="J34" i="6"/>
  <c r="F74" i="6"/>
  <c r="F81" i="6"/>
  <c r="F69" i="6"/>
  <c r="F78" i="6"/>
  <c r="F61" i="6"/>
  <c r="F62" i="6"/>
  <c r="F15" i="6"/>
  <c r="F19" i="6"/>
  <c r="J63" i="6"/>
  <c r="F49" i="6"/>
  <c r="J97" i="6"/>
  <c r="F40" i="6"/>
  <c r="F97" i="6"/>
  <c r="F56" i="6"/>
  <c r="F85" i="6"/>
  <c r="F79" i="6"/>
  <c r="J68" i="6"/>
  <c r="F14" i="6"/>
  <c r="F25" i="6"/>
  <c r="F102" i="6"/>
  <c r="F88" i="6"/>
  <c r="F57" i="6"/>
  <c r="F87" i="6"/>
  <c r="F91" i="6"/>
  <c r="F9" i="6"/>
  <c r="F93" i="6"/>
  <c r="F96" i="6"/>
  <c r="J36" i="6"/>
  <c r="F23" i="6"/>
  <c r="F99" i="6"/>
  <c r="J51" i="6"/>
  <c r="F101" i="6"/>
  <c r="F29" i="6"/>
  <c r="F66" i="6"/>
  <c r="F67" i="6"/>
  <c r="J60" i="6"/>
  <c r="F95" i="6"/>
  <c r="J41" i="6"/>
  <c r="F16" i="6"/>
  <c r="J74" i="6"/>
  <c r="F37" i="6"/>
  <c r="F39" i="6"/>
  <c r="J28" i="6"/>
  <c r="F100" i="6"/>
  <c r="F32" i="6"/>
  <c r="F20" i="6"/>
  <c r="J24" i="6"/>
  <c r="F28" i="6"/>
  <c r="J29" i="6"/>
  <c r="J92" i="6"/>
  <c r="J20" i="6"/>
  <c r="J54" i="6"/>
  <c r="J31" i="6"/>
  <c r="J91" i="6"/>
  <c r="J67" i="6"/>
  <c r="J69" i="6"/>
  <c r="J83" i="6"/>
  <c r="J15" i="6"/>
  <c r="J21" i="6"/>
  <c r="J95" i="6"/>
  <c r="J89" i="6"/>
  <c r="J88" i="6"/>
  <c r="J66" i="6"/>
  <c r="J16" i="6"/>
  <c r="J93" i="6"/>
  <c r="J48" i="6"/>
  <c r="J44" i="6"/>
  <c r="J23" i="6"/>
  <c r="J64" i="6"/>
  <c r="J90" i="6"/>
  <c r="J85" i="6"/>
  <c r="J25" i="6"/>
  <c r="J59" i="6"/>
  <c r="J49" i="6"/>
  <c r="J52" i="6"/>
  <c r="J99" i="6"/>
  <c r="J100" i="6"/>
  <c r="J80" i="6"/>
  <c r="J77" i="6"/>
  <c r="J56" i="6"/>
  <c r="J37" i="6"/>
  <c r="J86" i="6"/>
  <c r="J87" i="6"/>
  <c r="J81" i="6"/>
  <c r="J39" i="6"/>
  <c r="J13" i="6"/>
  <c r="J32" i="6"/>
  <c r="J53" i="6"/>
  <c r="J78" i="6"/>
</calcChain>
</file>

<file path=xl/sharedStrings.xml><?xml version="1.0" encoding="utf-8"?>
<sst xmlns="http://schemas.openxmlformats.org/spreadsheetml/2006/main" count="3481" uniqueCount="1472">
  <si>
    <t>Name</t>
  </si>
  <si>
    <t>Pos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</si>
  <si>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</si>
  <si>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</si>
  <si>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</si>
  <si>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</si>
  <si>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</si>
  <si>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</si>
  <si>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</si>
  <si>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</si>
  <si>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</si>
  <si>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</si>
  <si>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</si>
  <si>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</si>
  <si>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Alnwick</t>
  </si>
  <si>
    <t>Wrekenton</t>
  </si>
  <si>
    <t>Druridge Bay</t>
  </si>
  <si>
    <t>[wgp cell1]</t>
  </si>
  <si>
    <t>[wgp cell2]</t>
  </si>
  <si>
    <t>[wgp cell3]</t>
  </si>
  <si>
    <t>[wgp cell4]</t>
  </si>
  <si>
    <t>[wgp cell5]</t>
  </si>
  <si>
    <t>[wgp cell6]</t>
  </si>
  <si>
    <t>[wgp best]</t>
  </si>
  <si>
    <t>[wgp 2nd best]</t>
  </si>
  <si>
    <t>[wgp 3rd best]</t>
  </si>
  <si>
    <t>[wgp 4th best]</t>
  </si>
  <si>
    <t>[RR cell1]</t>
  </si>
  <si>
    <t>[RR cell2]</t>
  </si>
  <si>
    <t>[RR cell3]</t>
  </si>
  <si>
    <t>[RR cell4]</t>
  </si>
  <si>
    <t>[RR best]</t>
  </si>
  <si>
    <t>[RR 2nd best]</t>
  </si>
  <si>
    <t>[2nd RR Enter]</t>
  </si>
  <si>
    <t>[1st RR enter]</t>
  </si>
  <si>
    <t>[WGP enter]</t>
  </si>
  <si>
    <t>[XC enter]</t>
  </si>
  <si>
    <t>Pred Time</t>
  </si>
  <si>
    <t>Time Faster</t>
  </si>
  <si>
    <t>% diff</t>
  </si>
  <si>
    <t xml:space="preserve">Points (no max) </t>
  </si>
  <si>
    <t>Peterlee</t>
  </si>
  <si>
    <t>Herrinton Park</t>
  </si>
  <si>
    <t>Phil Aiston</t>
  </si>
  <si>
    <t>Brian Hetherington</t>
  </si>
  <si>
    <t>Danielle Hodgkinson</t>
  </si>
  <si>
    <t>Emma Walton</t>
  </si>
  <si>
    <t>Chrystal Skeldon</t>
  </si>
  <si>
    <t>Matty Summers</t>
  </si>
  <si>
    <t>[met 4 Criteria]</t>
  </si>
  <si>
    <t>Samuel Charlton</t>
  </si>
  <si>
    <t>Kevin Hood</t>
  </si>
  <si>
    <t>Daniel Broderick</t>
  </si>
  <si>
    <t>Andy Graham</t>
  </si>
  <si>
    <t>Simon Lyon</t>
  </si>
  <si>
    <t>Ellen Williams</t>
  </si>
  <si>
    <t>Darren Flynn</t>
  </si>
  <si>
    <t>Jack Armstrong</t>
  </si>
  <si>
    <t>Alastair Willis</t>
  </si>
  <si>
    <t>Danny Hughes</t>
  </si>
  <si>
    <t>Joe Collins</t>
  </si>
  <si>
    <t>Erin Prior</t>
  </si>
  <si>
    <t>Kevin Wilson</t>
  </si>
  <si>
    <t>Thomas Ferguson</t>
  </si>
  <si>
    <t>Katherine Sayer</t>
  </si>
  <si>
    <t>Thomas Dunlop</t>
  </si>
  <si>
    <t>Denver Stretesky</t>
  </si>
  <si>
    <t>James Torbett</t>
  </si>
  <si>
    <t>Leanne Lewis</t>
  </si>
  <si>
    <t>David Diston</t>
  </si>
  <si>
    <t>Olly Aird</t>
  </si>
  <si>
    <t>Andy Wigmore</t>
  </si>
  <si>
    <t>Emilia Marciszewska</t>
  </si>
  <si>
    <t>Louie Margison</t>
  </si>
  <si>
    <t>John Young</t>
  </si>
  <si>
    <t>Nina Wilkinson</t>
  </si>
  <si>
    <t>Gary Lewis</t>
  </si>
  <si>
    <t>Mick Skeldon</t>
  </si>
  <si>
    <t>Donna Thompson</t>
  </si>
  <si>
    <t>Emily James</t>
  </si>
  <si>
    <t>Adam Hamilton</t>
  </si>
  <si>
    <t>Kayleigh Dunn</t>
  </si>
  <si>
    <t>Sarah Graham</t>
  </si>
  <si>
    <t>Sarah Robson</t>
  </si>
  <si>
    <t>Joseph Hoben</t>
  </si>
  <si>
    <t>Elena Walker</t>
  </si>
  <si>
    <t>Koen Vandoremaele</t>
  </si>
  <si>
    <t>Paul Stubbs</t>
  </si>
  <si>
    <t>Graham Armstrong</t>
  </si>
  <si>
    <t>Kevin Payne</t>
  </si>
  <si>
    <t>Rob Strettle</t>
  </si>
  <si>
    <t>Nicole Davison</t>
  </si>
  <si>
    <t>Paul Stretesky</t>
  </si>
  <si>
    <t>Andy Clark</t>
  </si>
  <si>
    <t>Julie Williams</t>
  </si>
  <si>
    <t>Joe Colligan</t>
  </si>
  <si>
    <t>Alan Heslington</t>
  </si>
  <si>
    <t>Jimmy Flynn</t>
  </si>
  <si>
    <t>Willem Harrison</t>
  </si>
  <si>
    <t>Dave Collinson</t>
  </si>
  <si>
    <t>Kelly Richards</t>
  </si>
  <si>
    <t>Penny Pegman</t>
  </si>
  <si>
    <t>Briony Livermore</t>
  </si>
  <si>
    <t>Tony Maddocks</t>
  </si>
  <si>
    <t>Christine Stretesky</t>
  </si>
  <si>
    <t>Jenna Higgs</t>
  </si>
  <si>
    <t>Jitka Richards</t>
  </si>
  <si>
    <t>Steven Compton</t>
  </si>
  <si>
    <t>Mark Summers</t>
  </si>
  <si>
    <t>Kate Weatherill</t>
  </si>
  <si>
    <t>Alan Moses</t>
  </si>
  <si>
    <t>Alex Richardson</t>
  </si>
  <si>
    <t>Alex Walker</t>
  </si>
  <si>
    <t>Anna French</t>
  </si>
  <si>
    <t>Barry Allsopp</t>
  </si>
  <si>
    <t>Becki Newman</t>
  </si>
  <si>
    <t>Becky Armstrong</t>
  </si>
  <si>
    <t>Bill Todd</t>
  </si>
  <si>
    <t>Brian Robertson</t>
  </si>
  <si>
    <t>Callum Livermore</t>
  </si>
  <si>
    <t>Caroline Cunningham</t>
  </si>
  <si>
    <t>Casey Stobbs</t>
  </si>
  <si>
    <t>Dan Weatherill</t>
  </si>
  <si>
    <t>Daniel Smith</t>
  </si>
  <si>
    <t>Darryl Roe</t>
  </si>
  <si>
    <t>David Hall</t>
  </si>
  <si>
    <t>Eira Hegarty</t>
  </si>
  <si>
    <t>Elaine Ashton</t>
  </si>
  <si>
    <t>Ella Davidson</t>
  </si>
  <si>
    <t>Emma Gallagher</t>
  </si>
  <si>
    <t>Ernie Noble</t>
  </si>
  <si>
    <t>Gavin Lee</t>
  </si>
  <si>
    <t>Gez Davidson</t>
  </si>
  <si>
    <t>Gill Weatherill</t>
  </si>
  <si>
    <t>Hannah Walker</t>
  </si>
  <si>
    <t>Harry Coates</t>
  </si>
  <si>
    <t>Hugh Fenwick</t>
  </si>
  <si>
    <t>Ian Gowing</t>
  </si>
  <si>
    <t>Ian McDougall</t>
  </si>
  <si>
    <t>Jackie Garnett</t>
  </si>
  <si>
    <t>Jacob Lisle</t>
  </si>
  <si>
    <t>James Hardie</t>
  </si>
  <si>
    <t>Jamie Davis</t>
  </si>
  <si>
    <t>Jeanette Gibson</t>
  </si>
  <si>
    <t>Joesph Hoben</t>
  </si>
  <si>
    <t>Joseph Myers</t>
  </si>
  <si>
    <t>Jude Smith</t>
  </si>
  <si>
    <t>Julie Collinson</t>
  </si>
  <si>
    <t>Karen Livermore</t>
  </si>
  <si>
    <t>Kath Robertson</t>
  </si>
  <si>
    <t>Katherine O'donnell</t>
  </si>
  <si>
    <t>Katie Dillon</t>
  </si>
  <si>
    <t>Keith O'Donnell</t>
  </si>
  <si>
    <t>Kris Stobbs</t>
  </si>
  <si>
    <t>Laura Firth</t>
  </si>
  <si>
    <t>Laura Murphy</t>
  </si>
  <si>
    <t>Lesley Cummins</t>
  </si>
  <si>
    <t>Liam Smart</t>
  </si>
  <si>
    <t>Luke Pichler</t>
  </si>
  <si>
    <t>Lyndsey Day</t>
  </si>
  <si>
    <t>Marie Collinson</t>
  </si>
  <si>
    <t>Mark Richardson</t>
  </si>
  <si>
    <t>Mason Stretesky</t>
  </si>
  <si>
    <t>Mathew O'donnell</t>
  </si>
  <si>
    <t>Matt Darbyshire</t>
  </si>
  <si>
    <t>Michael Day</t>
  </si>
  <si>
    <t>Mick Costello</t>
  </si>
  <si>
    <t>Mish Margison</t>
  </si>
  <si>
    <t>Names</t>
  </si>
  <si>
    <t>Naomi Powell</t>
  </si>
  <si>
    <t>Nathan Brown</t>
  </si>
  <si>
    <t>Nathan Dalgarno</t>
  </si>
  <si>
    <t>Neil Armstrong</t>
  </si>
  <si>
    <t>Paddy Dinsmore</t>
  </si>
  <si>
    <t>Paul James</t>
  </si>
  <si>
    <t>Paul McAleer</t>
  </si>
  <si>
    <t>Rob McMahon</t>
  </si>
  <si>
    <t>Robbie Livermore</t>
  </si>
  <si>
    <t>Ruth Marshall</t>
  </si>
  <si>
    <t>Sam Proud</t>
  </si>
  <si>
    <t>Samuel Train</t>
  </si>
  <si>
    <t>Sarah Cawthorn</t>
  </si>
  <si>
    <t>Sarah Wylie</t>
  </si>
  <si>
    <t>Sean McIntyre</t>
  </si>
  <si>
    <t>Sharon Myers</t>
  </si>
  <si>
    <t>Shaun Broderick</t>
  </si>
  <si>
    <t>Simon Williams</t>
  </si>
  <si>
    <t>Sophie Reid-McGlinn</t>
  </si>
  <si>
    <t>Steve Aird</t>
  </si>
  <si>
    <t>Steve Armstrong</t>
  </si>
  <si>
    <t>Steve Mallam</t>
  </si>
  <si>
    <t>Thomas Davidson</t>
  </si>
  <si>
    <t>Tim Flannery</t>
  </si>
  <si>
    <t>Tim Nicholson</t>
  </si>
  <si>
    <t>Vicky Erickson</t>
  </si>
  <si>
    <t>William Gibson</t>
  </si>
  <si>
    <t>Zack Stobbs</t>
  </si>
  <si>
    <t>Ruben Moss</t>
  </si>
  <si>
    <t>Millie Train</t>
  </si>
  <si>
    <t>Martha Bowens</t>
  </si>
  <si>
    <t>Oscar Pichler</t>
  </si>
  <si>
    <t>Rachel Forrest</t>
  </si>
  <si>
    <t>James Redford</t>
  </si>
  <si>
    <t>Freya Pullan</t>
  </si>
  <si>
    <t>Jessica Collins</t>
  </si>
  <si>
    <t>Guy Bracken</t>
  </si>
  <si>
    <t>Micky Todd</t>
  </si>
  <si>
    <t>DOUG BRAMLEY CUP</t>
  </si>
  <si>
    <t>Aykley Heads</t>
  </si>
  <si>
    <t>NE XC champs</t>
  </si>
  <si>
    <t>Northern XC Champs (Leeds)</t>
  </si>
  <si>
    <t>National XC Champs, London</t>
  </si>
  <si>
    <t xml:space="preserve">WGP Points (best 3 of 6)
</t>
  </si>
  <si>
    <t>NYD</t>
  </si>
  <si>
    <t>Hcap_v.7 - 5km*1.005</t>
  </si>
  <si>
    <t>Heaton 10km</t>
  </si>
  <si>
    <t>Brampton to Carlisle 10 Mile</t>
  </si>
  <si>
    <t>Saltwell 10k</t>
  </si>
  <si>
    <t>Durham cathedral relays</t>
  </si>
  <si>
    <t>Northern 12 &amp; 6 stage relays</t>
  </si>
  <si>
    <t xml:space="preserve">Road / Relay (best 3 of 7)
</t>
  </si>
  <si>
    <t>WGP#1 - 17.10.17</t>
  </si>
  <si>
    <t>WGP#2 - 07.11.17</t>
  </si>
  <si>
    <t>WGP#3 - 05.12.17 (DB Cup)</t>
  </si>
  <si>
    <t>NYD 5 Mile</t>
  </si>
  <si>
    <t>WGP#4 - 16.01.18</t>
  </si>
  <si>
    <t>WGP#5 - 13.03.17</t>
  </si>
  <si>
    <t xml:space="preserve">Any 1 marathon
</t>
  </si>
  <si>
    <t>[RR 3nd best]</t>
  </si>
  <si>
    <t>[RR cell5]</t>
  </si>
  <si>
    <t>[RR cell6]]</t>
  </si>
  <si>
    <t>[RR cell7]</t>
  </si>
  <si>
    <t>Wallsend Harriers Winter Grand Prix 2017-18</t>
  </si>
  <si>
    <t>Josh Oates</t>
  </si>
  <si>
    <t>Callum Brown</t>
  </si>
  <si>
    <t>Louis Bayfield</t>
  </si>
  <si>
    <t>Marion Dreano-Thwaite</t>
  </si>
  <si>
    <t>Paul Mcaleer</t>
  </si>
  <si>
    <t>Nevaeh Stobbs</t>
  </si>
  <si>
    <t xml:space="preserve">XC - Wrekenton - 30.09.17
</t>
  </si>
  <si>
    <t xml:space="preserve">XC - Druridge Bay - 08.10.17
</t>
  </si>
  <si>
    <t>XC - Temple Park (Sherman Cup) 28.10.17</t>
  </si>
  <si>
    <t>Heaton 10km - 12.11.17</t>
  </si>
  <si>
    <t xml:space="preserve">XC - Aykley Heads - 18.11.17
</t>
  </si>
  <si>
    <t xml:space="preserve">Brampton to Carlisle 10 Mile 19.11.17
</t>
  </si>
  <si>
    <t xml:space="preserve">XC - NE XC champs (Redcar) - 09.12.17
</t>
  </si>
  <si>
    <t>XC - Herrington Park - 06.01.18</t>
  </si>
  <si>
    <t>Durham cathedral relays 14.01.18</t>
  </si>
  <si>
    <t>XC - Northern Champs (Leeds) - 27.01.18</t>
  </si>
  <si>
    <t>XC - Peterlee - 10.02.18</t>
  </si>
  <si>
    <t>Signal relays (Hetton le Hole) - 17.02.18</t>
  </si>
  <si>
    <t>XC - National Champs, London - 24.02.18</t>
  </si>
  <si>
    <t>XC - Alnwick - 03.03.18</t>
  </si>
  <si>
    <t>Northern 12 &amp; 6 stage relays - 25.03.18</t>
  </si>
  <si>
    <t>Any 1 marathon (20 point min)</t>
  </si>
  <si>
    <t>Alex Strettle</t>
  </si>
  <si>
    <t>Caitlin Sproet</t>
  </si>
  <si>
    <t>Chris Smith</t>
  </si>
  <si>
    <t>NR</t>
  </si>
  <si>
    <t>Saltwell 10k - 23.12.17</t>
  </si>
  <si>
    <t>Keith O'donnell</t>
  </si>
  <si>
    <t>Lee Evans</t>
  </si>
  <si>
    <t>Michael Lindsay</t>
  </si>
  <si>
    <t>Zara Ratcliffe</t>
  </si>
  <si>
    <t>Ray Flanagan</t>
  </si>
  <si>
    <t>Paul Heatherington</t>
  </si>
  <si>
    <t>Stephen Taylor</t>
  </si>
  <si>
    <t>*</t>
  </si>
  <si>
    <t>* new runner - 25 points</t>
  </si>
  <si>
    <t>First Name</t>
  </si>
  <si>
    <t>Surname</t>
  </si>
  <si>
    <t>Other name</t>
  </si>
  <si>
    <t>Date Of Birth</t>
  </si>
  <si>
    <t>Gender</t>
  </si>
  <si>
    <t>Race Age</t>
  </si>
  <si>
    <t>Category</t>
  </si>
  <si>
    <t>WGP1</t>
  </si>
  <si>
    <t>WGP2</t>
  </si>
  <si>
    <t>WGP3</t>
  </si>
  <si>
    <t>WGP5</t>
  </si>
  <si>
    <t>WGP6</t>
  </si>
  <si>
    <t>F1</t>
  </si>
  <si>
    <t>JG11</t>
  </si>
  <si>
    <t>Oliver</t>
  </si>
  <si>
    <t>Aird</t>
  </si>
  <si>
    <t>M</t>
  </si>
  <si>
    <t>JB17</t>
  </si>
  <si>
    <t>JM</t>
  </si>
  <si>
    <t>F2</t>
  </si>
  <si>
    <t>Stephen</t>
  </si>
  <si>
    <t>Stephen Aird</t>
  </si>
  <si>
    <t>V45</t>
  </si>
  <si>
    <t>F3</t>
  </si>
  <si>
    <t>Barry</t>
  </si>
  <si>
    <t>Allsopp</t>
  </si>
  <si>
    <t>V60</t>
  </si>
  <si>
    <t>F4</t>
  </si>
  <si>
    <t>Stacey</t>
  </si>
  <si>
    <t>Anderson</t>
  </si>
  <si>
    <t>Stacey Anderson</t>
  </si>
  <si>
    <t>F</t>
  </si>
  <si>
    <t>SW</t>
  </si>
  <si>
    <t>F5</t>
  </si>
  <si>
    <t>Graham</t>
  </si>
  <si>
    <t>Armstrong</t>
  </si>
  <si>
    <t>V55</t>
  </si>
  <si>
    <t>F6</t>
  </si>
  <si>
    <t>Jack</t>
  </si>
  <si>
    <t>F7</t>
  </si>
  <si>
    <t>Stephen Armstrong</t>
  </si>
  <si>
    <t>SM</t>
  </si>
  <si>
    <t>F8</t>
  </si>
  <si>
    <t>Elaine</t>
  </si>
  <si>
    <t>Ashton</t>
  </si>
  <si>
    <t>F35</t>
  </si>
  <si>
    <t>F9</t>
  </si>
  <si>
    <t>Louis</t>
  </si>
  <si>
    <t>Bayfield</t>
  </si>
  <si>
    <t>JB13</t>
  </si>
  <si>
    <t>JB15</t>
  </si>
  <si>
    <t>F10</t>
  </si>
  <si>
    <t xml:space="preserve">Richard </t>
  </si>
  <si>
    <t>Bewell</t>
  </si>
  <si>
    <t>Richard  Bewell</t>
  </si>
  <si>
    <t>V50</t>
  </si>
  <si>
    <t>F11</t>
  </si>
  <si>
    <t>JG13</t>
  </si>
  <si>
    <t>Martha</t>
  </si>
  <si>
    <t>Bowens</t>
  </si>
  <si>
    <t>F12</t>
  </si>
  <si>
    <t xml:space="preserve">Daniel </t>
  </si>
  <si>
    <t>Broderick</t>
  </si>
  <si>
    <t>F13</t>
  </si>
  <si>
    <t>JG15</t>
  </si>
  <si>
    <t>Lindsey</t>
  </si>
  <si>
    <t>Lindsey Broderick</t>
  </si>
  <si>
    <t>F40</t>
  </si>
  <si>
    <t>F14</t>
  </si>
  <si>
    <t>Shaun</t>
  </si>
  <si>
    <t>V40</t>
  </si>
  <si>
    <t>F15</t>
  </si>
  <si>
    <t>JG17</t>
  </si>
  <si>
    <t>Callum</t>
  </si>
  <si>
    <t>Brown</t>
  </si>
  <si>
    <t>F16</t>
  </si>
  <si>
    <t>Nathan</t>
  </si>
  <si>
    <t>JB11</t>
  </si>
  <si>
    <t>F17</t>
  </si>
  <si>
    <t>JW</t>
  </si>
  <si>
    <t>Rosa</t>
  </si>
  <si>
    <t>Carnaffen</t>
  </si>
  <si>
    <t>Rosa Carnaffen</t>
  </si>
  <si>
    <t>F18</t>
  </si>
  <si>
    <t>Sarah</t>
  </si>
  <si>
    <t>Cawthorn</t>
  </si>
  <si>
    <t>F19</t>
  </si>
  <si>
    <t>Samuel</t>
  </si>
  <si>
    <t>Charlton</t>
  </si>
  <si>
    <t>Sam Charlton</t>
  </si>
  <si>
    <t>F20</t>
  </si>
  <si>
    <t>Sofia</t>
  </si>
  <si>
    <t>Clark</t>
  </si>
  <si>
    <t>Sofia Clark</t>
  </si>
  <si>
    <t>F21</t>
  </si>
  <si>
    <t>Andrew</t>
  </si>
  <si>
    <t>F22</t>
  </si>
  <si>
    <t>William</t>
  </si>
  <si>
    <t>William Clark</t>
  </si>
  <si>
    <t>F23</t>
  </si>
  <si>
    <t>Scott</t>
  </si>
  <si>
    <t>Clelland</t>
  </si>
  <si>
    <t>Scott Clelland</t>
  </si>
  <si>
    <t>F24</t>
  </si>
  <si>
    <t>Joe</t>
  </si>
  <si>
    <t>Colligan</t>
  </si>
  <si>
    <t>F25</t>
  </si>
  <si>
    <t>Jessica</t>
  </si>
  <si>
    <t>Collins</t>
  </si>
  <si>
    <t>F26</t>
  </si>
  <si>
    <t>Joseph</t>
  </si>
  <si>
    <t>Joseph Collins</t>
  </si>
  <si>
    <t>F27</t>
  </si>
  <si>
    <t>Dave</t>
  </si>
  <si>
    <t>Collinson</t>
  </si>
  <si>
    <t>F28</t>
  </si>
  <si>
    <t>Julie</t>
  </si>
  <si>
    <t>F50</t>
  </si>
  <si>
    <t>F29</t>
  </si>
  <si>
    <t>Marie</t>
  </si>
  <si>
    <t>F30</t>
  </si>
  <si>
    <t>Paul</t>
  </si>
  <si>
    <t>Corrigan</t>
  </si>
  <si>
    <t>Paul Corrigan</t>
  </si>
  <si>
    <t>F31</t>
  </si>
  <si>
    <t>Michael</t>
  </si>
  <si>
    <t>Costello</t>
  </si>
  <si>
    <t>Michael Costello</t>
  </si>
  <si>
    <t>F32</t>
  </si>
  <si>
    <t xml:space="preserve">Lesley </t>
  </si>
  <si>
    <t>Cummings</t>
  </si>
  <si>
    <t>Lesley  Cummings</t>
  </si>
  <si>
    <t>F45</t>
  </si>
  <si>
    <t>F33</t>
  </si>
  <si>
    <t>Caroline</t>
  </si>
  <si>
    <t>Cunningham</t>
  </si>
  <si>
    <t>F34</t>
  </si>
  <si>
    <t>Grace</t>
  </si>
  <si>
    <t>Dalgarno</t>
  </si>
  <si>
    <t>Grace Dalgarno</t>
  </si>
  <si>
    <t>F36</t>
  </si>
  <si>
    <t>Matthew</t>
  </si>
  <si>
    <t>Darbyshire</t>
  </si>
  <si>
    <t>F37</t>
  </si>
  <si>
    <t>Ella</t>
  </si>
  <si>
    <t>Davidson</t>
  </si>
  <si>
    <t>F38</t>
  </si>
  <si>
    <t>Gerard</t>
  </si>
  <si>
    <t>Gerard Davidson</t>
  </si>
  <si>
    <t>F39</t>
  </si>
  <si>
    <t>Thomas</t>
  </si>
  <si>
    <t>Hannah</t>
  </si>
  <si>
    <t>Day</t>
  </si>
  <si>
    <t>Hannah Day</t>
  </si>
  <si>
    <t>F41</t>
  </si>
  <si>
    <t>Lyndsey</t>
  </si>
  <si>
    <t>F42</t>
  </si>
  <si>
    <t>F43</t>
  </si>
  <si>
    <t>Paddy</t>
  </si>
  <si>
    <t>Dinsmore</t>
  </si>
  <si>
    <t>F44</t>
  </si>
  <si>
    <t>David</t>
  </si>
  <si>
    <t>Diston</t>
  </si>
  <si>
    <t>John</t>
  </si>
  <si>
    <t>Dodds</t>
  </si>
  <si>
    <t>John Dodds</t>
  </si>
  <si>
    <t>F46</t>
  </si>
  <si>
    <t>Marion</t>
  </si>
  <si>
    <t>Dreano-Thwaite</t>
  </si>
  <si>
    <t>F47</t>
  </si>
  <si>
    <t>Dunlop</t>
  </si>
  <si>
    <t>F48</t>
  </si>
  <si>
    <t>Kayleigh</t>
  </si>
  <si>
    <t>Dunn</t>
  </si>
  <si>
    <t>F49</t>
  </si>
  <si>
    <t>Adam</t>
  </si>
  <si>
    <t>Feenan</t>
  </si>
  <si>
    <t>Adam Feenan</t>
  </si>
  <si>
    <t>Elyse</t>
  </si>
  <si>
    <t>Elyse Feenan</t>
  </si>
  <si>
    <t>F51</t>
  </si>
  <si>
    <t>Sophie</t>
  </si>
  <si>
    <t>Sophie Feenan</t>
  </si>
  <si>
    <t>F52</t>
  </si>
  <si>
    <t>Hugh</t>
  </si>
  <si>
    <t>Fenwick</t>
  </si>
  <si>
    <t>F53</t>
  </si>
  <si>
    <t>Ferguson</t>
  </si>
  <si>
    <t>F54</t>
  </si>
  <si>
    <t>Niamh</t>
  </si>
  <si>
    <t>Niamh Ferguson</t>
  </si>
  <si>
    <t>F55</t>
  </si>
  <si>
    <t>Paddy Ferguson</t>
  </si>
  <si>
    <t>F56</t>
  </si>
  <si>
    <t>Laura</t>
  </si>
  <si>
    <t>Firth</t>
  </si>
  <si>
    <t>F57</t>
  </si>
  <si>
    <t>Raymond</t>
  </si>
  <si>
    <t>Flanagan</t>
  </si>
  <si>
    <t>Raymond Flanagan</t>
  </si>
  <si>
    <t>F58</t>
  </si>
  <si>
    <t xml:space="preserve">Tim </t>
  </si>
  <si>
    <t>Flannery</t>
  </si>
  <si>
    <t>Tim  Flannery</t>
  </si>
  <si>
    <t>F59</t>
  </si>
  <si>
    <t>Darren</t>
  </si>
  <si>
    <t>Flynn</t>
  </si>
  <si>
    <t>F60</t>
  </si>
  <si>
    <t>James</t>
  </si>
  <si>
    <t>James Flynn</t>
  </si>
  <si>
    <t>V70</t>
  </si>
  <si>
    <t>F61</t>
  </si>
  <si>
    <t>Rachel</t>
  </si>
  <si>
    <t>Forrest</t>
  </si>
  <si>
    <t>F62</t>
  </si>
  <si>
    <t>Zoe</t>
  </si>
  <si>
    <t>Foster</t>
  </si>
  <si>
    <t>Zoe Foster</t>
  </si>
  <si>
    <t>F63</t>
  </si>
  <si>
    <t>Anna</t>
  </si>
  <si>
    <t>French</t>
  </si>
  <si>
    <t>F64</t>
  </si>
  <si>
    <t>Scarlett</t>
  </si>
  <si>
    <t>Scarlett French</t>
  </si>
  <si>
    <t>F65</t>
  </si>
  <si>
    <t>Emma</t>
  </si>
  <si>
    <t>Gallagher</t>
  </si>
  <si>
    <t>F66</t>
  </si>
  <si>
    <t>Jackie</t>
  </si>
  <si>
    <t>Garnett</t>
  </si>
  <si>
    <t>F67</t>
  </si>
  <si>
    <t>Garrick</t>
  </si>
  <si>
    <t>Anna Garrick</t>
  </si>
  <si>
    <t>F68</t>
  </si>
  <si>
    <t>Jeanette</t>
  </si>
  <si>
    <t>Gibson</t>
  </si>
  <si>
    <t>F69</t>
  </si>
  <si>
    <t>F70</t>
  </si>
  <si>
    <t>Hayley</t>
  </si>
  <si>
    <t>Hayley Gibson</t>
  </si>
  <si>
    <t>F71</t>
  </si>
  <si>
    <t>Jackson</t>
  </si>
  <si>
    <t>Gilroy</t>
  </si>
  <si>
    <t>Jackson Gilroy</t>
  </si>
  <si>
    <t>F72</t>
  </si>
  <si>
    <t>Ian</t>
  </si>
  <si>
    <t>Gowing</t>
  </si>
  <si>
    <t>F73</t>
  </si>
  <si>
    <t>F74</t>
  </si>
  <si>
    <t>Andy</t>
  </si>
  <si>
    <t>F75</t>
  </si>
  <si>
    <t>Hall</t>
  </si>
  <si>
    <t>F76</t>
  </si>
  <si>
    <t>Harrison</t>
  </si>
  <si>
    <t>John Harrison</t>
  </si>
  <si>
    <t>F77</t>
  </si>
  <si>
    <t>Willem</t>
  </si>
  <si>
    <t>F78</t>
  </si>
  <si>
    <t>Eira</t>
  </si>
  <si>
    <t>Hegarty</t>
  </si>
  <si>
    <t>F79</t>
  </si>
  <si>
    <t>Osian</t>
  </si>
  <si>
    <t>Osian Hegarty</t>
  </si>
  <si>
    <t>F80</t>
  </si>
  <si>
    <t>Gethin</t>
  </si>
  <si>
    <t>Gethin Hegarty</t>
  </si>
  <si>
    <t>F81</t>
  </si>
  <si>
    <t>Alan</t>
  </si>
  <si>
    <t>Heslington</t>
  </si>
  <si>
    <t>F82</t>
  </si>
  <si>
    <t>Heatherington</t>
  </si>
  <si>
    <t>F83</t>
  </si>
  <si>
    <t>Brian</t>
  </si>
  <si>
    <t>Hetherington</t>
  </si>
  <si>
    <t>F84</t>
  </si>
  <si>
    <t>Hoben</t>
  </si>
  <si>
    <t>F85</t>
  </si>
  <si>
    <t>Danielle</t>
  </si>
  <si>
    <t>Hodgkinson</t>
  </si>
  <si>
    <t>F86</t>
  </si>
  <si>
    <t>Jamie</t>
  </si>
  <si>
    <t>Holland</t>
  </si>
  <si>
    <t>Jamie Holland</t>
  </si>
  <si>
    <t>F87</t>
  </si>
  <si>
    <t>Kevin</t>
  </si>
  <si>
    <t>Hood</t>
  </si>
  <si>
    <t>F88</t>
  </si>
  <si>
    <t>Danny</t>
  </si>
  <si>
    <t>Hughes</t>
  </si>
  <si>
    <t>F89</t>
  </si>
  <si>
    <t>Emily</t>
  </si>
  <si>
    <t>F90</t>
  </si>
  <si>
    <t>F91</t>
  </si>
  <si>
    <t xml:space="preserve">Phillip </t>
  </si>
  <si>
    <t>Jones</t>
  </si>
  <si>
    <t>Phillip  Jones</t>
  </si>
  <si>
    <t>F92</t>
  </si>
  <si>
    <t>Gavin</t>
  </si>
  <si>
    <t>Lee</t>
  </si>
  <si>
    <t>F93</t>
  </si>
  <si>
    <t>Gary</t>
  </si>
  <si>
    <t>Lewis</t>
  </si>
  <si>
    <t>F94</t>
  </si>
  <si>
    <t>Leanne</t>
  </si>
  <si>
    <t>F95</t>
  </si>
  <si>
    <t>Briony</t>
  </si>
  <si>
    <t>Livermore</t>
  </si>
  <si>
    <t>F96</t>
  </si>
  <si>
    <t>Karen</t>
  </si>
  <si>
    <t>F97</t>
  </si>
  <si>
    <t xml:space="preserve">Robbie </t>
  </si>
  <si>
    <t>Robbie  Livermore</t>
  </si>
  <si>
    <t>F98</t>
  </si>
  <si>
    <t>Simon</t>
  </si>
  <si>
    <t>Lyon</t>
  </si>
  <si>
    <t>F99</t>
  </si>
  <si>
    <t>MacDougall</t>
  </si>
  <si>
    <t>Ian MacDougall</t>
  </si>
  <si>
    <t>F100</t>
  </si>
  <si>
    <t>Tony</t>
  </si>
  <si>
    <t>Maddocks</t>
  </si>
  <si>
    <t>M1</t>
  </si>
  <si>
    <t>Mallam</t>
  </si>
  <si>
    <t>Jack Mallam</t>
  </si>
  <si>
    <t>M2</t>
  </si>
  <si>
    <t>Jadzia</t>
  </si>
  <si>
    <t>Jadzia Mallam</t>
  </si>
  <si>
    <t>M3</t>
  </si>
  <si>
    <t>Samantha</t>
  </si>
  <si>
    <t>Samantha Mallam</t>
  </si>
  <si>
    <t>M4</t>
  </si>
  <si>
    <t>Steve</t>
  </si>
  <si>
    <t>M5</t>
  </si>
  <si>
    <t>Emilia</t>
  </si>
  <si>
    <t>Marciszewska</t>
  </si>
  <si>
    <t>M6</t>
  </si>
  <si>
    <t>Louie</t>
  </si>
  <si>
    <t>Margison</t>
  </si>
  <si>
    <t>M7</t>
  </si>
  <si>
    <t>Mish</t>
  </si>
  <si>
    <t>M8</t>
  </si>
  <si>
    <t>McAleer</t>
  </si>
  <si>
    <t>M9</t>
  </si>
  <si>
    <t>Sean</t>
  </si>
  <si>
    <t>McIntyre</t>
  </si>
  <si>
    <t>M10</t>
  </si>
  <si>
    <t>McLean</t>
  </si>
  <si>
    <t>Andy McLean</t>
  </si>
  <si>
    <t>M11</t>
  </si>
  <si>
    <t>Robert</t>
  </si>
  <si>
    <t>McMahon</t>
  </si>
  <si>
    <t>Robert McMahon</t>
  </si>
  <si>
    <t>M12</t>
  </si>
  <si>
    <t>Kamran</t>
  </si>
  <si>
    <t>Mohammed</t>
  </si>
  <si>
    <t>Kamran Mohammed</t>
  </si>
  <si>
    <t>M13</t>
  </si>
  <si>
    <t>Tommy</t>
  </si>
  <si>
    <t>Morgan</t>
  </si>
  <si>
    <t>Tommy Morgan</t>
  </si>
  <si>
    <t>V75</t>
  </si>
  <si>
    <t>M14</t>
  </si>
  <si>
    <t>Reuben</t>
  </si>
  <si>
    <t>Moss</t>
  </si>
  <si>
    <t>Reuben Moss</t>
  </si>
  <si>
    <t>M15</t>
  </si>
  <si>
    <t>Cameron</t>
  </si>
  <si>
    <t>Motion</t>
  </si>
  <si>
    <t>Cameron Motion</t>
  </si>
  <si>
    <t>M16</t>
  </si>
  <si>
    <t>Katie</t>
  </si>
  <si>
    <t>Katie Motion</t>
  </si>
  <si>
    <t>M17</t>
  </si>
  <si>
    <t>Sophie Motion</t>
  </si>
  <si>
    <t>M18</t>
  </si>
  <si>
    <t>Robin</t>
  </si>
  <si>
    <t>Mowbray</t>
  </si>
  <si>
    <t>Robin Mowbray</t>
  </si>
  <si>
    <t>M19</t>
  </si>
  <si>
    <t>Murphy</t>
  </si>
  <si>
    <t>M20</t>
  </si>
  <si>
    <t>Myers</t>
  </si>
  <si>
    <t>M21</t>
  </si>
  <si>
    <t>Sharron</t>
  </si>
  <si>
    <t>Sharron Myers</t>
  </si>
  <si>
    <t>M22</t>
  </si>
  <si>
    <t>Nelson</t>
  </si>
  <si>
    <t>Grace Nelson</t>
  </si>
  <si>
    <t>M23</t>
  </si>
  <si>
    <t>Maegan</t>
  </si>
  <si>
    <t>Maegan Nelson</t>
  </si>
  <si>
    <t>M24</t>
  </si>
  <si>
    <t>Tim</t>
  </si>
  <si>
    <t>Nicholson</t>
  </si>
  <si>
    <t>M25</t>
  </si>
  <si>
    <t>Ernie</t>
  </si>
  <si>
    <t>Noble</t>
  </si>
  <si>
    <t>M26</t>
  </si>
  <si>
    <t>Joshua</t>
  </si>
  <si>
    <t>Oates</t>
  </si>
  <si>
    <t>M27</t>
  </si>
  <si>
    <t>Keith</t>
  </si>
  <si>
    <t>O'Donnell</t>
  </si>
  <si>
    <t>M28</t>
  </si>
  <si>
    <t>Matthew O'Donnell</t>
  </si>
  <si>
    <t>M29</t>
  </si>
  <si>
    <t>Parvin</t>
  </si>
  <si>
    <t>James Parvin</t>
  </si>
  <si>
    <t>M30</t>
  </si>
  <si>
    <t>Payne</t>
  </si>
  <si>
    <t>M31</t>
  </si>
  <si>
    <t>Penny</t>
  </si>
  <si>
    <t>Pegman</t>
  </si>
  <si>
    <t>M32</t>
  </si>
  <si>
    <t>Luke</t>
  </si>
  <si>
    <t>Pichler</t>
  </si>
  <si>
    <t>M33</t>
  </si>
  <si>
    <t>Oscar</t>
  </si>
  <si>
    <t>M34</t>
  </si>
  <si>
    <t>Ross</t>
  </si>
  <si>
    <t>Ross Pichler</t>
  </si>
  <si>
    <t>M35</t>
  </si>
  <si>
    <t>Erin</t>
  </si>
  <si>
    <t>Prior</t>
  </si>
  <si>
    <t>M36</t>
  </si>
  <si>
    <t>Sam Liam</t>
  </si>
  <si>
    <t>Proud</t>
  </si>
  <si>
    <t>M37</t>
  </si>
  <si>
    <t>Freya</t>
  </si>
  <si>
    <t>Pullan</t>
  </si>
  <si>
    <t>M38</t>
  </si>
  <si>
    <t>Purves</t>
  </si>
  <si>
    <t>Jack Purves</t>
  </si>
  <si>
    <t>M39</t>
  </si>
  <si>
    <t>Redford</t>
  </si>
  <si>
    <t>M40</t>
  </si>
  <si>
    <t>Jitka</t>
  </si>
  <si>
    <t>Richards</t>
  </si>
  <si>
    <t>M41</t>
  </si>
  <si>
    <t>Alex</t>
  </si>
  <si>
    <t>Richardson</t>
  </si>
  <si>
    <t>V65</t>
  </si>
  <si>
    <t>M42</t>
  </si>
  <si>
    <t>Mark</t>
  </si>
  <si>
    <t>M43</t>
  </si>
  <si>
    <t>Robertson</t>
  </si>
  <si>
    <t>M44</t>
  </si>
  <si>
    <t>Neil</t>
  </si>
  <si>
    <t>Robinson</t>
  </si>
  <si>
    <t>Neil Robinson</t>
  </si>
  <si>
    <t>M45</t>
  </si>
  <si>
    <t>Robson</t>
  </si>
  <si>
    <t>M46</t>
  </si>
  <si>
    <t>Darryl</t>
  </si>
  <si>
    <t>Roe</t>
  </si>
  <si>
    <t>M47</t>
  </si>
  <si>
    <t>Katharine</t>
  </si>
  <si>
    <t>Sayer</t>
  </si>
  <si>
    <t>Katharine Sayer</t>
  </si>
  <si>
    <t>M48</t>
  </si>
  <si>
    <t>Stephen Sayer</t>
  </si>
  <si>
    <t>M49</t>
  </si>
  <si>
    <t>Olly</t>
  </si>
  <si>
    <t>Scholes</t>
  </si>
  <si>
    <t>Olly Scholes</t>
  </si>
  <si>
    <t>M50</t>
  </si>
  <si>
    <t>Daniel</t>
  </si>
  <si>
    <t>Daniel Scott</t>
  </si>
  <si>
    <t>M51</t>
  </si>
  <si>
    <t>Ashlea</t>
  </si>
  <si>
    <t>Seymour</t>
  </si>
  <si>
    <t>Ashlea Seymour</t>
  </si>
  <si>
    <t>M52</t>
  </si>
  <si>
    <t>Don</t>
  </si>
  <si>
    <t>Shotton</t>
  </si>
  <si>
    <t>Don Shotton</t>
  </si>
  <si>
    <t>M53</t>
  </si>
  <si>
    <t>Mick</t>
  </si>
  <si>
    <t>Skeldon</t>
  </si>
  <si>
    <t>M54</t>
  </si>
  <si>
    <t>Liam</t>
  </si>
  <si>
    <t>Smart</t>
  </si>
  <si>
    <t>M55</t>
  </si>
  <si>
    <t>Judith</t>
  </si>
  <si>
    <t>Smith</t>
  </si>
  <si>
    <t>Judith Smith</t>
  </si>
  <si>
    <t>M56</t>
  </si>
  <si>
    <t>Max</t>
  </si>
  <si>
    <t>Max Smith</t>
  </si>
  <si>
    <t>M57</t>
  </si>
  <si>
    <t>M58</t>
  </si>
  <si>
    <t>Kris</t>
  </si>
  <si>
    <t>Stobbs</t>
  </si>
  <si>
    <t>M59</t>
  </si>
  <si>
    <t>Casey</t>
  </si>
  <si>
    <t>M60</t>
  </si>
  <si>
    <t>Graham Stobbs</t>
  </si>
  <si>
    <t>M61</t>
  </si>
  <si>
    <t>Zack</t>
  </si>
  <si>
    <t>M62</t>
  </si>
  <si>
    <t>Christine</t>
  </si>
  <si>
    <t>Stretesky</t>
  </si>
  <si>
    <t>M63</t>
  </si>
  <si>
    <t>Denver</t>
  </si>
  <si>
    <t>M64</t>
  </si>
  <si>
    <t>Mason</t>
  </si>
  <si>
    <t>M65</t>
  </si>
  <si>
    <t>M66</t>
  </si>
  <si>
    <t>Rob</t>
  </si>
  <si>
    <t>Strettle</t>
  </si>
  <si>
    <t>M67</t>
  </si>
  <si>
    <t>Stringfellow</t>
  </si>
  <si>
    <t>Mick Stringfellow</t>
  </si>
  <si>
    <t>M68</t>
  </si>
  <si>
    <t>Stubbs</t>
  </si>
  <si>
    <t>M69</t>
  </si>
  <si>
    <t>Jacob</t>
  </si>
  <si>
    <t>Summers</t>
  </si>
  <si>
    <t>Jacob Summers</t>
  </si>
  <si>
    <t>M70</t>
  </si>
  <si>
    <t>M71</t>
  </si>
  <si>
    <t>M72</t>
  </si>
  <si>
    <t>Martin</t>
  </si>
  <si>
    <t>Telford</t>
  </si>
  <si>
    <t>Martin Telford</t>
  </si>
  <si>
    <t>M73</t>
  </si>
  <si>
    <t>Donna</t>
  </si>
  <si>
    <t>Thompson</t>
  </si>
  <si>
    <t>M74</t>
  </si>
  <si>
    <t>Bill</t>
  </si>
  <si>
    <t>Todd</t>
  </si>
  <si>
    <t>M75</t>
  </si>
  <si>
    <t>Micky</t>
  </si>
  <si>
    <t>M76</t>
  </si>
  <si>
    <t>Torbett</t>
  </si>
  <si>
    <t>M77</t>
  </si>
  <si>
    <t>Millie</t>
  </si>
  <si>
    <t>Train</t>
  </si>
  <si>
    <t>M78</t>
  </si>
  <si>
    <t>M79</t>
  </si>
  <si>
    <t>Tremble</t>
  </si>
  <si>
    <t>Jessica Tremble</t>
  </si>
  <si>
    <t>M80</t>
  </si>
  <si>
    <t>V80</t>
  </si>
  <si>
    <t>Turner</t>
  </si>
  <si>
    <t>Jessica Turner</t>
  </si>
  <si>
    <t>M81</t>
  </si>
  <si>
    <t xml:space="preserve">Alex </t>
  </si>
  <si>
    <t>Walker</t>
  </si>
  <si>
    <t>Alex  Walker</t>
  </si>
  <si>
    <t>M82</t>
  </si>
  <si>
    <t>Elena</t>
  </si>
  <si>
    <t>M83</t>
  </si>
  <si>
    <t>M84</t>
  </si>
  <si>
    <t>Lee Walker</t>
  </si>
  <si>
    <t>M85</t>
  </si>
  <si>
    <t>V85</t>
  </si>
  <si>
    <t>Cara</t>
  </si>
  <si>
    <t>Ward</t>
  </si>
  <si>
    <t>Cara Ward</t>
  </si>
  <si>
    <t>M86</t>
  </si>
  <si>
    <t>Weatherill</t>
  </si>
  <si>
    <t>M88</t>
  </si>
  <si>
    <t>Gillian</t>
  </si>
  <si>
    <t>Gillian Weatherill</t>
  </si>
  <si>
    <t>M89</t>
  </si>
  <si>
    <t>Kate</t>
  </si>
  <si>
    <t>M90</t>
  </si>
  <si>
    <t>V90</t>
  </si>
  <si>
    <t>Weightman</t>
  </si>
  <si>
    <t>Thomas Weightman</t>
  </si>
  <si>
    <t>M91</t>
  </si>
  <si>
    <t>Wigmore</t>
  </si>
  <si>
    <t>M92</t>
  </si>
  <si>
    <t>Nina</t>
  </si>
  <si>
    <t>Wilkinson</t>
  </si>
  <si>
    <t>M93</t>
  </si>
  <si>
    <t>Ellen</t>
  </si>
  <si>
    <t>Williams</t>
  </si>
  <si>
    <t>M94</t>
  </si>
  <si>
    <t>M95</t>
  </si>
  <si>
    <t>V95</t>
  </si>
  <si>
    <t xml:space="preserve">Simon </t>
  </si>
  <si>
    <t>Simon  Williams</t>
  </si>
  <si>
    <t>M96</t>
  </si>
  <si>
    <t>Alastair</t>
  </si>
  <si>
    <t>Willis</t>
  </si>
  <si>
    <t>M97</t>
  </si>
  <si>
    <t>Anthony</t>
  </si>
  <si>
    <t>Wilson</t>
  </si>
  <si>
    <t>Anthony Wilson</t>
  </si>
  <si>
    <t>M98</t>
  </si>
  <si>
    <t>M99</t>
  </si>
  <si>
    <t>Wylie</t>
  </si>
  <si>
    <t>M100</t>
  </si>
  <si>
    <t>V100</t>
  </si>
  <si>
    <t>Young</t>
  </si>
  <si>
    <t>Arnott</t>
  </si>
  <si>
    <t>Ian Arnott</t>
  </si>
  <si>
    <t>Atkinson</t>
  </si>
  <si>
    <t>John Atkinson</t>
  </si>
  <si>
    <t>Colin</t>
  </si>
  <si>
    <t>Colin Atkinson</t>
  </si>
  <si>
    <t>Jayne</t>
  </si>
  <si>
    <t>Banks</t>
  </si>
  <si>
    <t>Jayne Banks</t>
  </si>
  <si>
    <t>Neil Banks</t>
  </si>
  <si>
    <t>Rosalie</t>
  </si>
  <si>
    <t>Barnes</t>
  </si>
  <si>
    <t>Rosalie Barnes</t>
  </si>
  <si>
    <t>Phil</t>
  </si>
  <si>
    <t>Aiston</t>
  </si>
  <si>
    <t>Armatage</t>
  </si>
  <si>
    <t>Joshua Armatage</t>
  </si>
  <si>
    <t>Nathan Armatage</t>
  </si>
  <si>
    <t>Becky</t>
  </si>
  <si>
    <t xml:space="preserve">Matthew </t>
  </si>
  <si>
    <t>Matthew  Atkinson</t>
  </si>
  <si>
    <t>Tamsin</t>
  </si>
  <si>
    <t>Austin</t>
  </si>
  <si>
    <t>Tamsin Austin</t>
  </si>
  <si>
    <t>Gabriel</t>
  </si>
  <si>
    <t>Bales</t>
  </si>
  <si>
    <t>Gabriel Bales</t>
  </si>
  <si>
    <t>Mia</t>
  </si>
  <si>
    <t>Bartlett</t>
  </si>
  <si>
    <t>Mia Bartlett</t>
  </si>
  <si>
    <t>Baxter</t>
  </si>
  <si>
    <t>Becky Baxter</t>
  </si>
  <si>
    <t>Kay</t>
  </si>
  <si>
    <t>Bateman</t>
  </si>
  <si>
    <t>Kay Bateman</t>
  </si>
  <si>
    <t>Amie</t>
  </si>
  <si>
    <t>Amie Baxter</t>
  </si>
  <si>
    <t>Benson</t>
  </si>
  <si>
    <t>Karen Benson</t>
  </si>
  <si>
    <t>Blackburn</t>
  </si>
  <si>
    <t>Hannah Blackburn</t>
  </si>
  <si>
    <t>Charlotte</t>
  </si>
  <si>
    <t>Blackett</t>
  </si>
  <si>
    <t>Charlotte Blackett</t>
  </si>
  <si>
    <t>Sophie Blackett</t>
  </si>
  <si>
    <t>Jordan</t>
  </si>
  <si>
    <t>Boak</t>
  </si>
  <si>
    <t>Jordan Boak</t>
  </si>
  <si>
    <t>Borsberry</t>
  </si>
  <si>
    <t>Paul Borsberry</t>
  </si>
  <si>
    <t>Boyd</t>
  </si>
  <si>
    <t>Scott Boyd</t>
  </si>
  <si>
    <t>Bland</t>
  </si>
  <si>
    <t>Danielle Bland</t>
  </si>
  <si>
    <t>Alexandra</t>
  </si>
  <si>
    <t>Borthwick</t>
  </si>
  <si>
    <t>Alexandra Borthwick</t>
  </si>
  <si>
    <t>Terry</t>
  </si>
  <si>
    <t>Bradford</t>
  </si>
  <si>
    <t>Terry Bradford</t>
  </si>
  <si>
    <t>Brooks</t>
  </si>
  <si>
    <t>Katie Brooks</t>
  </si>
  <si>
    <t>Matthew Brooks</t>
  </si>
  <si>
    <t>Paul Brown</t>
  </si>
  <si>
    <t>Jessica Brown</t>
  </si>
  <si>
    <t>Madeleine</t>
  </si>
  <si>
    <t>Madeleine Brown</t>
  </si>
  <si>
    <t>Buchanan</t>
  </si>
  <si>
    <t>Nathan Buchanan</t>
  </si>
  <si>
    <t>Burton</t>
  </si>
  <si>
    <t>Paul Burton</t>
  </si>
  <si>
    <t>Butler</t>
  </si>
  <si>
    <t>Callum Butler</t>
  </si>
  <si>
    <t>Claire</t>
  </si>
  <si>
    <t>Carmichael</t>
  </si>
  <si>
    <t>Claire Carmichael</t>
  </si>
  <si>
    <t>Carr</t>
  </si>
  <si>
    <t>Jacob Carr</t>
  </si>
  <si>
    <t>Jim</t>
  </si>
  <si>
    <t>Jim Carr</t>
  </si>
  <si>
    <t>Emily Casey</t>
  </si>
  <si>
    <t>Liam Casey</t>
  </si>
  <si>
    <t>Neve</t>
  </si>
  <si>
    <t>Neve Casey</t>
  </si>
  <si>
    <t>Neill</t>
  </si>
  <si>
    <t>Casson</t>
  </si>
  <si>
    <t>Neill Casson</t>
  </si>
  <si>
    <t>Chambers</t>
  </si>
  <si>
    <t>Claire Chambers</t>
  </si>
  <si>
    <t>Ian Chambers</t>
  </si>
  <si>
    <t>Chaplin</t>
  </si>
  <si>
    <t>Emma Chaplin</t>
  </si>
  <si>
    <t>Millie Charlton</t>
  </si>
  <si>
    <t>Daniel Clark</t>
  </si>
  <si>
    <t>Joshua Clark</t>
  </si>
  <si>
    <t>Olivia</t>
  </si>
  <si>
    <t>Clarke</t>
  </si>
  <si>
    <t>Olivia Clarke</t>
  </si>
  <si>
    <t>Lucy</t>
  </si>
  <si>
    <t>Lucy Clarke</t>
  </si>
  <si>
    <t>Harry</t>
  </si>
  <si>
    <t>Coates</t>
  </si>
  <si>
    <t>Nicole</t>
  </si>
  <si>
    <t>Contogiorgi</t>
  </si>
  <si>
    <t>Nicole Contogiorgi</t>
  </si>
  <si>
    <t>Cooper</t>
  </si>
  <si>
    <t>James Cooper</t>
  </si>
  <si>
    <t>Lily</t>
  </si>
  <si>
    <t>Lily Cooper</t>
  </si>
  <si>
    <t>Tom</t>
  </si>
  <si>
    <t>Cox</t>
  </si>
  <si>
    <t>Tom Cox</t>
  </si>
  <si>
    <t>Dalgarno-Todd</t>
  </si>
  <si>
    <t>Claire Dalgarno-Todd</t>
  </si>
  <si>
    <t>Rebecca</t>
  </si>
  <si>
    <t>Craggs</t>
  </si>
  <si>
    <t>Rebecca Craggs</t>
  </si>
  <si>
    <t>Cridland</t>
  </si>
  <si>
    <t>Emma Cridland</t>
  </si>
  <si>
    <t>Steve Cunningham</t>
  </si>
  <si>
    <t>Josephine</t>
  </si>
  <si>
    <t>Josephine Cunningham</t>
  </si>
  <si>
    <t>Eve</t>
  </si>
  <si>
    <t>Dadswell</t>
  </si>
  <si>
    <t>Eve Dadswell</t>
  </si>
  <si>
    <t>Lily Dadswell</t>
  </si>
  <si>
    <t>Caitlyn</t>
  </si>
  <si>
    <t>Davies</t>
  </si>
  <si>
    <t>Caitlyn Davies</t>
  </si>
  <si>
    <t>Davis</t>
  </si>
  <si>
    <t>James Davis</t>
  </si>
  <si>
    <t>Theo</t>
  </si>
  <si>
    <t>Theo Day</t>
  </si>
  <si>
    <t>Dawson</t>
  </si>
  <si>
    <t>Jessica Dawson</t>
  </si>
  <si>
    <t>Erin Dinsmore</t>
  </si>
  <si>
    <t>Dixon</t>
  </si>
  <si>
    <t>Kay Dixon</t>
  </si>
  <si>
    <t>Kirk</t>
  </si>
  <si>
    <t>Kirk Dodds</t>
  </si>
  <si>
    <t>Natasha</t>
  </si>
  <si>
    <t>Doran</t>
  </si>
  <si>
    <t>Natasha Doran</t>
  </si>
  <si>
    <t>Jack Dinsmore</t>
  </si>
  <si>
    <t>David Dodds</t>
  </si>
  <si>
    <t>Quinn</t>
  </si>
  <si>
    <t>Quinn Dodds</t>
  </si>
  <si>
    <t>Douglas</t>
  </si>
  <si>
    <t>Charlotte Douglas</t>
  </si>
  <si>
    <t>Kieran</t>
  </si>
  <si>
    <t>Drape</t>
  </si>
  <si>
    <t>Kieran Drape</t>
  </si>
  <si>
    <t>Duffy</t>
  </si>
  <si>
    <t>Kate Duffy</t>
  </si>
  <si>
    <t>Thomas Dunn</t>
  </si>
  <si>
    <t>Dugdale</t>
  </si>
  <si>
    <t>Ian Dugdale</t>
  </si>
  <si>
    <t>Eccleston</t>
  </si>
  <si>
    <t>Tony Eccleston</t>
  </si>
  <si>
    <t>Alison</t>
  </si>
  <si>
    <t>Alison Eccleston</t>
  </si>
  <si>
    <t>Braeden</t>
  </si>
  <si>
    <t>Ellis</t>
  </si>
  <si>
    <t>Braeden Ellis</t>
  </si>
  <si>
    <t>Oliver Ellis</t>
  </si>
  <si>
    <t>Emmerson</t>
  </si>
  <si>
    <t>Laura Emmerson</t>
  </si>
  <si>
    <t>Amy</t>
  </si>
  <si>
    <t>Erhorn</t>
  </si>
  <si>
    <t>Amy Erhorn</t>
  </si>
  <si>
    <t>Lisa</t>
  </si>
  <si>
    <t>Evans</t>
  </si>
  <si>
    <t>Lisa Evans</t>
  </si>
  <si>
    <t>Ferry</t>
  </si>
  <si>
    <t>Julie Ferry</t>
  </si>
  <si>
    <t>Maxine</t>
  </si>
  <si>
    <t>Edwards</t>
  </si>
  <si>
    <t>Maxine Edwards</t>
  </si>
  <si>
    <t>Connor</t>
  </si>
  <si>
    <t>Eisenhauer</t>
  </si>
  <si>
    <t>Connor Eisenhauer</t>
  </si>
  <si>
    <t>Victoria</t>
  </si>
  <si>
    <t>Erickson</t>
  </si>
  <si>
    <t>Victoria Erickson</t>
  </si>
  <si>
    <t>Michael Evans</t>
  </si>
  <si>
    <t>Fitzpatrick</t>
  </si>
  <si>
    <t>Danielle Fitzpatrick</t>
  </si>
  <si>
    <t>Elisha</t>
  </si>
  <si>
    <t>Elisha Fitzpatrick</t>
  </si>
  <si>
    <t>Catherine</t>
  </si>
  <si>
    <t>Fowle</t>
  </si>
  <si>
    <t>Catherine Fowle</t>
  </si>
  <si>
    <t>Carney</t>
  </si>
  <si>
    <t>Frater</t>
  </si>
  <si>
    <t>Carney Frater</t>
  </si>
  <si>
    <t>Goodwin</t>
  </si>
  <si>
    <t>Millie Goodwin</t>
  </si>
  <si>
    <t>Raie</t>
  </si>
  <si>
    <t>Raie Goodwin</t>
  </si>
  <si>
    <t>Lisa French</t>
  </si>
  <si>
    <t>Meg</t>
  </si>
  <si>
    <t>Giles</t>
  </si>
  <si>
    <t>Meg Giles</t>
  </si>
  <si>
    <t>Gordon</t>
  </si>
  <si>
    <t>Katie Gordon</t>
  </si>
  <si>
    <t>Beverley</t>
  </si>
  <si>
    <t>Gosling</t>
  </si>
  <si>
    <t>Beverley Gosling</t>
  </si>
  <si>
    <t>Chloe</t>
  </si>
  <si>
    <t>Grant</t>
  </si>
  <si>
    <t>Chloe Grant</t>
  </si>
  <si>
    <t>Yared</t>
  </si>
  <si>
    <t>Hagos</t>
  </si>
  <si>
    <t>Yared Hagos</t>
  </si>
  <si>
    <t>Stuart</t>
  </si>
  <si>
    <t>Hallam</t>
  </si>
  <si>
    <t>Stuart Hallam</t>
  </si>
  <si>
    <t>Rachel Harrison</t>
  </si>
  <si>
    <t>Hicks</t>
  </si>
  <si>
    <t>Scott Hicks</t>
  </si>
  <si>
    <t>Kelly-Anne</t>
  </si>
  <si>
    <t>Kelly-Anne Hodgkinson</t>
  </si>
  <si>
    <t>Halliday</t>
  </si>
  <si>
    <t>Nathan Halliday</t>
  </si>
  <si>
    <t>Hardie</t>
  </si>
  <si>
    <t>Heathcote</t>
  </si>
  <si>
    <t>Mark Heathcote</t>
  </si>
  <si>
    <t>Michelle</t>
  </si>
  <si>
    <t>Heron</t>
  </si>
  <si>
    <t>Michelle Heron</t>
  </si>
  <si>
    <t>Higgs</t>
  </si>
  <si>
    <t>Jack Higgs</t>
  </si>
  <si>
    <t>Jenna</t>
  </si>
  <si>
    <t>Amber</t>
  </si>
  <si>
    <t>Hinshaw</t>
  </si>
  <si>
    <t>Amber Hinshaw</t>
  </si>
  <si>
    <t>Jon</t>
  </si>
  <si>
    <t>Holden</t>
  </si>
  <si>
    <t>Jon Holden</t>
  </si>
  <si>
    <t>Joanne</t>
  </si>
  <si>
    <t>Holmes</t>
  </si>
  <si>
    <t>Joanne Holmes</t>
  </si>
  <si>
    <t>Homer</t>
  </si>
  <si>
    <t>Jessica Homer</t>
  </si>
  <si>
    <t>Horne</t>
  </si>
  <si>
    <t>Donna Horne</t>
  </si>
  <si>
    <t>Horton</t>
  </si>
  <si>
    <t>Eve Horton</t>
  </si>
  <si>
    <t>Craig</t>
  </si>
  <si>
    <t>Howett</t>
  </si>
  <si>
    <t>Craig Howett</t>
  </si>
  <si>
    <t>Howliston</t>
  </si>
  <si>
    <t>Adam Howliston</t>
  </si>
  <si>
    <t>Lennox</t>
  </si>
  <si>
    <t>Hunter</t>
  </si>
  <si>
    <t>Lennox Hunter</t>
  </si>
  <si>
    <t>Kelly</t>
  </si>
  <si>
    <t>Kelly Hunter</t>
  </si>
  <si>
    <t xml:space="preserve">Miriam </t>
  </si>
  <si>
    <t>Jessett</t>
  </si>
  <si>
    <t>Miriam  Jessett</t>
  </si>
  <si>
    <t>Miriam</t>
  </si>
  <si>
    <t>Miriam Jessett</t>
  </si>
  <si>
    <t>Johnson</t>
  </si>
  <si>
    <t>Alex Johnson</t>
  </si>
  <si>
    <t>Lorraine</t>
  </si>
  <si>
    <t>Lorraine Jones</t>
  </si>
  <si>
    <t>Phillip</t>
  </si>
  <si>
    <t>Phillip Jones</t>
  </si>
  <si>
    <t>Leah</t>
  </si>
  <si>
    <t>Leah Johnson</t>
  </si>
  <si>
    <t>Johnston</t>
  </si>
  <si>
    <t>Madeleine Johnston</t>
  </si>
  <si>
    <t>Peter</t>
  </si>
  <si>
    <t>Joyce</t>
  </si>
  <si>
    <t>Peter Joyce</t>
  </si>
  <si>
    <t>Just</t>
  </si>
  <si>
    <t>Lewis Just</t>
  </si>
  <si>
    <t>Rachel Keith</t>
  </si>
  <si>
    <t>Emily Kelly</t>
  </si>
  <si>
    <t>Michelle Kelly</t>
  </si>
  <si>
    <t>Kernohan</t>
  </si>
  <si>
    <t>Lee Kernohan</t>
  </si>
  <si>
    <t>Jenny</t>
  </si>
  <si>
    <t>Kilcourse</t>
  </si>
  <si>
    <t>Jenny Kilcourse</t>
  </si>
  <si>
    <t>Charlie</t>
  </si>
  <si>
    <t>Kitson</t>
  </si>
  <si>
    <t>Charlie Kitson</t>
  </si>
  <si>
    <t>Dawn</t>
  </si>
  <si>
    <t>Knight</t>
  </si>
  <si>
    <t>Dawn Knight</t>
  </si>
  <si>
    <t>Knox</t>
  </si>
  <si>
    <t>Ian Knox</t>
  </si>
  <si>
    <t>Sven</t>
  </si>
  <si>
    <t>Larsen</t>
  </si>
  <si>
    <t>Sven Larsen</t>
  </si>
  <si>
    <t>Ged</t>
  </si>
  <si>
    <t>Ged Lee</t>
  </si>
  <si>
    <t>Louise</t>
  </si>
  <si>
    <t>Kirby</t>
  </si>
  <si>
    <t>Louise Kirby</t>
  </si>
  <si>
    <t>Lambson</t>
  </si>
  <si>
    <t>Rebecca Lambson</t>
  </si>
  <si>
    <t>Lily Lee</t>
  </si>
  <si>
    <t>Leightell-Brown</t>
  </si>
  <si>
    <t>Chloe Leightell-Brown</t>
  </si>
  <si>
    <t>Liddell</t>
  </si>
  <si>
    <t>Alex Liddell</t>
  </si>
  <si>
    <t>Arran</t>
  </si>
  <si>
    <t>Lindsay</t>
  </si>
  <si>
    <t>Arran Lindsay</t>
  </si>
  <si>
    <t>Fraser</t>
  </si>
  <si>
    <t>Fraser Lindsay</t>
  </si>
  <si>
    <t>Ling</t>
  </si>
  <si>
    <t>Louise Ling</t>
  </si>
  <si>
    <t>Lisle</t>
  </si>
  <si>
    <t>Caitlin</t>
  </si>
  <si>
    <t>Lister</t>
  </si>
  <si>
    <t>Caitlin Lister</t>
  </si>
  <si>
    <t>Jimmy</t>
  </si>
  <si>
    <t>Logue</t>
  </si>
  <si>
    <t>Jimmy Logue</t>
  </si>
  <si>
    <t>Zak</t>
  </si>
  <si>
    <t>Zak Logue</t>
  </si>
  <si>
    <t>Naomi</t>
  </si>
  <si>
    <t>Longfield</t>
  </si>
  <si>
    <t>Naomi Longfield</t>
  </si>
  <si>
    <t>Fynn</t>
  </si>
  <si>
    <t>Lucas</t>
  </si>
  <si>
    <t>Fynn Lucas</t>
  </si>
  <si>
    <t>Jay</t>
  </si>
  <si>
    <t>Jay Lucas</t>
  </si>
  <si>
    <t>Clare</t>
  </si>
  <si>
    <t>Luery</t>
  </si>
  <si>
    <t>Clare Luery</t>
  </si>
  <si>
    <t>McCullough</t>
  </si>
  <si>
    <t>Joanne McCullough</t>
  </si>
  <si>
    <t>Christian</t>
  </si>
  <si>
    <t>McGill</t>
  </si>
  <si>
    <t>Christian McGill</t>
  </si>
  <si>
    <t>Matthew Joyce</t>
  </si>
  <si>
    <t>Marchbanks</t>
  </si>
  <si>
    <t>Craig Marchbanks</t>
  </si>
  <si>
    <t>Ruth</t>
  </si>
  <si>
    <t>Marshall</t>
  </si>
  <si>
    <t>Rosie</t>
  </si>
  <si>
    <t>McEwan</t>
  </si>
  <si>
    <t>Rosie McEwan</t>
  </si>
  <si>
    <t>Holly</t>
  </si>
  <si>
    <t>Holly McEwan</t>
  </si>
  <si>
    <t>Philip</t>
  </si>
  <si>
    <t>McKellow</t>
  </si>
  <si>
    <t>Philip McKellow</t>
  </si>
  <si>
    <t>McLeod</t>
  </si>
  <si>
    <t>John McLeod</t>
  </si>
  <si>
    <t>Laura McMahon</t>
  </si>
  <si>
    <t>Chris</t>
  </si>
  <si>
    <t>McMullen</t>
  </si>
  <si>
    <t>Chris McMullen</t>
  </si>
  <si>
    <t>McPherson</t>
  </si>
  <si>
    <t>David McPherson</t>
  </si>
  <si>
    <t>McRae</t>
  </si>
  <si>
    <t>Louise McRae</t>
  </si>
  <si>
    <t>Middlemist</t>
  </si>
  <si>
    <t>Jordan Middlemist</t>
  </si>
  <si>
    <t>Nerolie</t>
  </si>
  <si>
    <t>Miller</t>
  </si>
  <si>
    <t>Nerolie Miller</t>
  </si>
  <si>
    <t>Paul Miller</t>
  </si>
  <si>
    <t>Mitsides</t>
  </si>
  <si>
    <t>Dave Mitsides</t>
  </si>
  <si>
    <t>Sam</t>
  </si>
  <si>
    <t>Moat</t>
  </si>
  <si>
    <t>Sam Moat</t>
  </si>
  <si>
    <t>Lee Morgan</t>
  </si>
  <si>
    <t>Ellie</t>
  </si>
  <si>
    <t>Mooney</t>
  </si>
  <si>
    <t>Ellie Mooney</t>
  </si>
  <si>
    <t>Kenny</t>
  </si>
  <si>
    <t>More</t>
  </si>
  <si>
    <t>Kenny More</t>
  </si>
  <si>
    <t>Sara</t>
  </si>
  <si>
    <t>Sara Morgan</t>
  </si>
  <si>
    <t>Bethany</t>
  </si>
  <si>
    <t>Morris</t>
  </si>
  <si>
    <t>Bethany Morris</t>
  </si>
  <si>
    <t>Kye</t>
  </si>
  <si>
    <t>Morton</t>
  </si>
  <si>
    <t>Kye Morton</t>
  </si>
  <si>
    <t>Moses</t>
  </si>
  <si>
    <t>Peter Moss</t>
  </si>
  <si>
    <t>Graham Murphy</t>
  </si>
  <si>
    <t>Jack Murphy</t>
  </si>
  <si>
    <t>Megan</t>
  </si>
  <si>
    <t>Napier</t>
  </si>
  <si>
    <t>Megan Napier</t>
  </si>
  <si>
    <t>Nauta-Bluer</t>
  </si>
  <si>
    <t>Charlie Nauta-Bluer</t>
  </si>
  <si>
    <t>Katie Neil</t>
  </si>
  <si>
    <t>Ben</t>
  </si>
  <si>
    <t>Newman</t>
  </si>
  <si>
    <t>Ben Newman</t>
  </si>
  <si>
    <t>Nichols</t>
  </si>
  <si>
    <t>Andy Nichols</t>
  </si>
  <si>
    <t>Lyle</t>
  </si>
  <si>
    <t>Lyle Nicholson</t>
  </si>
  <si>
    <t>Norton</t>
  </si>
  <si>
    <t>Michael Norton</t>
  </si>
  <si>
    <t>Becki</t>
  </si>
  <si>
    <t>Nightingale</t>
  </si>
  <si>
    <t>Sarah Nightingale</t>
  </si>
  <si>
    <t>Abigail</t>
  </si>
  <si>
    <t>Noone</t>
  </si>
  <si>
    <t>Abigail Noone</t>
  </si>
  <si>
    <t>O'Gara</t>
  </si>
  <si>
    <t>Steve O'Gara</t>
  </si>
  <si>
    <t>O'Neill</t>
  </si>
  <si>
    <t>Alex O'Neill</t>
  </si>
  <si>
    <t>Conor</t>
  </si>
  <si>
    <t>Conor O'Neill</t>
  </si>
  <si>
    <t>Anakin</t>
  </si>
  <si>
    <t>Pearson</t>
  </si>
  <si>
    <t>Anakin Pearson</t>
  </si>
  <si>
    <t>Yasmin</t>
  </si>
  <si>
    <t>Yasmin Pearson</t>
  </si>
  <si>
    <t>Deborah</t>
  </si>
  <si>
    <t>Percy</t>
  </si>
  <si>
    <t>Deborah Percy</t>
  </si>
  <si>
    <t>Victoria Percy</t>
  </si>
  <si>
    <t>Linda</t>
  </si>
  <si>
    <t>Proctor</t>
  </si>
  <si>
    <t>Linda Proctor</t>
  </si>
  <si>
    <t>Purvis</t>
  </si>
  <si>
    <t>Stephen Purvis</t>
  </si>
  <si>
    <t>Leanne Payne</t>
  </si>
  <si>
    <t>Conner</t>
  </si>
  <si>
    <t>Phillips</t>
  </si>
  <si>
    <t>Conner Phillips</t>
  </si>
  <si>
    <t>Pitchford</t>
  </si>
  <si>
    <t>Paul Pitchford</t>
  </si>
  <si>
    <t>Laura Pitchford</t>
  </si>
  <si>
    <t>Steven</t>
  </si>
  <si>
    <t>Plummer</t>
  </si>
  <si>
    <t>Steven Plummer</t>
  </si>
  <si>
    <t>Powell</t>
  </si>
  <si>
    <t xml:space="preserve">Max </t>
  </si>
  <si>
    <t>Ratcliff</t>
  </si>
  <si>
    <t>Max  Ratcliff</t>
  </si>
  <si>
    <t>Reid</t>
  </si>
  <si>
    <t>Max Reid</t>
  </si>
  <si>
    <t>Ronan</t>
  </si>
  <si>
    <t>Ronan Richardson</t>
  </si>
  <si>
    <t xml:space="preserve">David </t>
  </si>
  <si>
    <t>David  Reid</t>
  </si>
  <si>
    <t>Reid-McGlinn</t>
  </si>
  <si>
    <t>Gary Richardson</t>
  </si>
  <si>
    <t>Andy Robertson</t>
  </si>
  <si>
    <t>Kathryn</t>
  </si>
  <si>
    <t>Kathryn Robertson</t>
  </si>
  <si>
    <t>Lilia</t>
  </si>
  <si>
    <t>Lilia Robinson</t>
  </si>
  <si>
    <t>Lauren</t>
  </si>
  <si>
    <t>Lauren Robson</t>
  </si>
  <si>
    <t>Laurie</t>
  </si>
  <si>
    <t>Roff</t>
  </si>
  <si>
    <t>Laurie Roff</t>
  </si>
  <si>
    <t>Rogers</t>
  </si>
  <si>
    <t>Stacey Rogers</t>
  </si>
  <si>
    <t>Scoins</t>
  </si>
  <si>
    <t>David Scoins</t>
  </si>
  <si>
    <t>Emily Scott</t>
  </si>
  <si>
    <t>Shima</t>
  </si>
  <si>
    <t>Sheleck</t>
  </si>
  <si>
    <t>Shima Sheleck</t>
  </si>
  <si>
    <t>Owen</t>
  </si>
  <si>
    <t>Short</t>
  </si>
  <si>
    <t>Owen Short</t>
  </si>
  <si>
    <t>Sally</t>
  </si>
  <si>
    <t>Slater</t>
  </si>
  <si>
    <t>Sally Slater</t>
  </si>
  <si>
    <t>Claire Smith</t>
  </si>
  <si>
    <t>Laura Smith</t>
  </si>
  <si>
    <t>Steven Smith</t>
  </si>
  <si>
    <t>Stephenson</t>
  </si>
  <si>
    <t>Darren Stephenson</t>
  </si>
  <si>
    <t>Lynsey</t>
  </si>
  <si>
    <t>Lynsey Smith</t>
  </si>
  <si>
    <t>Joshua Smith</t>
  </si>
  <si>
    <t>Alex Stephenson</t>
  </si>
  <si>
    <t>Hugo</t>
  </si>
  <si>
    <t>Storey</t>
  </si>
  <si>
    <t>Hugo Storey</t>
  </si>
  <si>
    <t>Lee Stephenson</t>
  </si>
  <si>
    <t>Nevaeh</t>
  </si>
  <si>
    <t>Robbie</t>
  </si>
  <si>
    <t>Stoves</t>
  </si>
  <si>
    <t>Robbie Stoves</t>
  </si>
  <si>
    <t>Hannah Stuart</t>
  </si>
  <si>
    <t>Will</t>
  </si>
  <si>
    <t>Sutton</t>
  </si>
  <si>
    <t>Will Sutton</t>
  </si>
  <si>
    <t>Debbie</t>
  </si>
  <si>
    <t>Debbie Thomas</t>
  </si>
  <si>
    <t>Stuart Thomas</t>
  </si>
  <si>
    <t>Elliot</t>
  </si>
  <si>
    <t>Elliot Thompson</t>
  </si>
  <si>
    <t>Max Thompson</t>
  </si>
  <si>
    <t>Asha</t>
  </si>
  <si>
    <t>Asha Thompson</t>
  </si>
  <si>
    <t>Lewis Thompson</t>
  </si>
  <si>
    <t>Oliver Torbett</t>
  </si>
  <si>
    <t>Bobbi</t>
  </si>
  <si>
    <t>Tideswell</t>
  </si>
  <si>
    <t>Bobbi Tideswell</t>
  </si>
  <si>
    <t>Stephen Tideswell</t>
  </si>
  <si>
    <t>Helen</t>
  </si>
  <si>
    <t>Helen Todd</t>
  </si>
  <si>
    <t>Tomlinson</t>
  </si>
  <si>
    <t>Ross Tomlinson</t>
  </si>
  <si>
    <t>Volpe</t>
  </si>
  <si>
    <t>Stephen Volpe</t>
  </si>
  <si>
    <t xml:space="preserve">Mikey </t>
  </si>
  <si>
    <t>Trigg</t>
  </si>
  <si>
    <t>Mikey  Trigg</t>
  </si>
  <si>
    <t>Logan</t>
  </si>
  <si>
    <t>Logan Walker</t>
  </si>
  <si>
    <t>David Walker</t>
  </si>
  <si>
    <t>Jamie Walker</t>
  </si>
  <si>
    <t>Waller</t>
  </si>
  <si>
    <t>Paul Waller</t>
  </si>
  <si>
    <t>Walton</t>
  </si>
  <si>
    <t>Sophie Walton</t>
  </si>
  <si>
    <t>Cynthia</t>
  </si>
  <si>
    <t>Wang</t>
  </si>
  <si>
    <t>Cynthia Wang</t>
  </si>
  <si>
    <t>Fintan</t>
  </si>
  <si>
    <t>Fintan Ward</t>
  </si>
  <si>
    <t>Wardle</t>
  </si>
  <si>
    <t>Thomas Wardle</t>
  </si>
  <si>
    <t>Warren</t>
  </si>
  <si>
    <t>Samuel Warren</t>
  </si>
  <si>
    <t>Eleanor</t>
  </si>
  <si>
    <t>Eleanor Warren</t>
  </si>
  <si>
    <t>Waterhouse</t>
  </si>
  <si>
    <t>Ian Waterhouse</t>
  </si>
  <si>
    <t>Watson</t>
  </si>
  <si>
    <t>Lisa Watson</t>
  </si>
  <si>
    <t>Watts</t>
  </si>
  <si>
    <t>Danielle Watts</t>
  </si>
  <si>
    <t>Adam Weatherill</t>
  </si>
  <si>
    <t>Kayann</t>
  </si>
  <si>
    <t>Webb</t>
  </si>
  <si>
    <t>Kayann Webb</t>
  </si>
  <si>
    <t>Richard</t>
  </si>
  <si>
    <t>Weir</t>
  </si>
  <si>
    <t>Richard Weir</t>
  </si>
  <si>
    <t>Patrick</t>
  </si>
  <si>
    <t>Welch</t>
  </si>
  <si>
    <t>Patrick Welch</t>
  </si>
  <si>
    <t>Patricia</t>
  </si>
  <si>
    <t>West</t>
  </si>
  <si>
    <t>Patricia West</t>
  </si>
  <si>
    <t>Whiteley</t>
  </si>
  <si>
    <t>Helen Whiteley</t>
  </si>
  <si>
    <t>Wigham</t>
  </si>
  <si>
    <t>Will Wigham</t>
  </si>
  <si>
    <t>Wilcox</t>
  </si>
  <si>
    <t>Daniel Wilcox</t>
  </si>
  <si>
    <t>Wood</t>
  </si>
  <si>
    <t>Alex Wood</t>
  </si>
  <si>
    <t>Jacklyn</t>
  </si>
  <si>
    <t>Younger</t>
  </si>
  <si>
    <t>Jacklyn Younger</t>
  </si>
  <si>
    <t>Whitfield</t>
  </si>
  <si>
    <t>Darren Whitfield</t>
  </si>
  <si>
    <t>Whincup</t>
  </si>
  <si>
    <t>Paul Whincup</t>
  </si>
  <si>
    <t>Dean</t>
  </si>
  <si>
    <t>Dean Wood</t>
  </si>
  <si>
    <t>Nick</t>
  </si>
  <si>
    <t>Zissler</t>
  </si>
  <si>
    <t>Nick Zissler</t>
  </si>
  <si>
    <t>CR</t>
  </si>
  <si>
    <t>Race Cat.</t>
  </si>
  <si>
    <t>Winter Grand Prix course records</t>
  </si>
  <si>
    <t>Jon French</t>
  </si>
  <si>
    <t/>
  </si>
  <si>
    <t>Zahra Strettle</t>
  </si>
  <si>
    <t>Elexa</t>
  </si>
  <si>
    <t>Haslam</t>
  </si>
  <si>
    <t>Kilgour</t>
  </si>
  <si>
    <t>Evie</t>
  </si>
  <si>
    <t>Zara</t>
  </si>
  <si>
    <t>Ratcliffe</t>
  </si>
  <si>
    <t>Zahra</t>
  </si>
  <si>
    <t>Taylor</t>
  </si>
  <si>
    <t>Elexa Haslam</t>
  </si>
  <si>
    <t>Logan Haslam</t>
  </si>
  <si>
    <t>Joseph Kilgour</t>
  </si>
  <si>
    <t>Evie Noble</t>
  </si>
  <si>
    <t>Michael Walker</t>
  </si>
  <si>
    <t>Scott Kirkley</t>
  </si>
  <si>
    <t>Jillian Burns</t>
  </si>
  <si>
    <t>Hamilton</t>
  </si>
  <si>
    <t>Signal relays (Hetton-le-Hole)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</si>
</sst>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ddd\ dd\ mmm\ yyyy"/>
    <numFmt numFmtId="166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rgb="FF0000FF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color indexed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7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 tint="4.9989318521683403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 tint="4.9989318521683403E-2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28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" xfId="0" applyFont="1" applyBorder="1"/>
    <xf numFmtId="21" fontId="8" fillId="0" borderId="1" xfId="0" applyNumberFormat="1" applyFont="1" applyBorder="1"/>
    <xf numFmtId="14" fontId="8" fillId="0" borderId="1" xfId="0" applyNumberFormat="1" applyFont="1" applyBorder="1"/>
    <xf numFmtId="0" fontId="9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0" fillId="0" borderId="0" xfId="2"/>
    <xf numFmtId="0" fontId="12" fillId="0" borderId="1" xfId="0" applyFont="1" applyBorder="1" applyAlignment="1">
      <alignment horizontal="left"/>
    </xf>
    <xf numFmtId="0" fontId="11" fillId="0" borderId="1" xfId="0" applyFont="1" applyBorder="1" applyAlignment="1"/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16" fillId="0" borderId="11" xfId="2" applyFont="1" applyBorder="1" applyAlignment="1">
      <alignment textRotation="60" wrapText="1"/>
    </xf>
    <xf numFmtId="0" fontId="0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0" fontId="19" fillId="0" borderId="12" xfId="0" applyFont="1" applyBorder="1" applyAlignment="1">
      <alignment horizontal="left" wrapText="1"/>
    </xf>
    <xf numFmtId="0" fontId="1" fillId="0" borderId="14" xfId="0" applyFont="1" applyBorder="1" applyAlignment="1">
      <alignment horizontal="center"/>
    </xf>
    <xf numFmtId="0" fontId="10" fillId="0" borderId="1" xfId="2" applyBorder="1"/>
    <xf numFmtId="0" fontId="5" fillId="0" borderId="1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0" fillId="0" borderId="17" xfId="0" applyBorder="1"/>
    <xf numFmtId="1" fontId="0" fillId="0" borderId="17" xfId="0" applyNumberFormat="1" applyBorder="1" applyAlignment="1">
      <alignment horizontal="center"/>
    </xf>
    <xf numFmtId="0" fontId="0" fillId="0" borderId="16" xfId="0" applyBorder="1"/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164" fontId="20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19" xfId="0" applyBorder="1"/>
    <xf numFmtId="0" fontId="22" fillId="0" borderId="1" xfId="0" applyFont="1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7" xfId="0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1" xfId="0" applyFont="1" applyBorder="1" applyAlignment="1">
      <alignment horizontal="left" wrapText="1"/>
    </xf>
    <xf numFmtId="0" fontId="0" fillId="0" borderId="32" xfId="0" applyBorder="1"/>
    <xf numFmtId="0" fontId="22" fillId="0" borderId="3" xfId="0" applyFont="1" applyBorder="1"/>
    <xf numFmtId="0" fontId="22" fillId="0" borderId="20" xfId="0" applyFont="1" applyBorder="1"/>
    <xf numFmtId="0" fontId="0" fillId="0" borderId="36" xfId="0" applyBorder="1"/>
    <xf numFmtId="0" fontId="22" fillId="0" borderId="27" xfId="0" applyFont="1" applyBorder="1"/>
    <xf numFmtId="0" fontId="22" fillId="0" borderId="1" xfId="0" applyFont="1" applyBorder="1" applyAlignment="1">
      <alignment horizontal="center"/>
    </xf>
    <xf numFmtId="0" fontId="0" fillId="0" borderId="15" xfId="0" applyBorder="1"/>
    <xf numFmtId="0" fontId="22" fillId="0" borderId="37" xfId="0" applyFont="1" applyFill="1" applyBorder="1"/>
    <xf numFmtId="166" fontId="0" fillId="0" borderId="17" xfId="0" applyNumberFormat="1" applyBorder="1" applyAlignment="1">
      <alignment horizontal="center"/>
    </xf>
    <xf numFmtId="164" fontId="0" fillId="0" borderId="38" xfId="0" applyNumberFormat="1" applyBorder="1"/>
    <xf numFmtId="0" fontId="22" fillId="0" borderId="37" xfId="0" applyFont="1" applyBorder="1"/>
    <xf numFmtId="164" fontId="0" fillId="0" borderId="28" xfId="0" applyNumberFormat="1" applyBorder="1" applyAlignment="1">
      <alignment horizontal="center"/>
    </xf>
    <xf numFmtId="0" fontId="22" fillId="0" borderId="39" xfId="0" applyFont="1" applyBorder="1"/>
    <xf numFmtId="0" fontId="20" fillId="0" borderId="19" xfId="0" applyFont="1" applyBorder="1" applyAlignment="1">
      <alignment horizontal="left"/>
    </xf>
    <xf numFmtId="0" fontId="20" fillId="0" borderId="19" xfId="0" applyFont="1" applyBorder="1"/>
    <xf numFmtId="164" fontId="20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22" fillId="0" borderId="26" xfId="0" applyFont="1" applyBorder="1"/>
    <xf numFmtId="0" fontId="20" fillId="0" borderId="18" xfId="0" applyFont="1" applyBorder="1" applyAlignment="1">
      <alignment horizontal="left"/>
    </xf>
    <xf numFmtId="0" fontId="20" fillId="0" borderId="18" xfId="0" applyFont="1" applyBorder="1"/>
    <xf numFmtId="164" fontId="20" fillId="0" borderId="18" xfId="0" applyNumberFormat="1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26" xfId="0" applyBorder="1"/>
    <xf numFmtId="0" fontId="0" fillId="0" borderId="6" xfId="0" applyBorder="1" applyAlignment="1"/>
    <xf numFmtId="0" fontId="0" fillId="0" borderId="1" xfId="0" applyNumberFormat="1" applyBorder="1" applyAlignment="1"/>
    <xf numFmtId="164" fontId="0" fillId="0" borderId="1" xfId="0" applyNumberFormat="1" applyBorder="1" applyAlignment="1"/>
    <xf numFmtId="0" fontId="0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25" fillId="0" borderId="40" xfId="0" applyFont="1" applyFill="1" applyBorder="1" applyAlignment="1">
      <alignment horizontal="left" vertical="center" textRotation="60" wrapText="1"/>
    </xf>
    <xf numFmtId="0" fontId="26" fillId="0" borderId="40" xfId="0" applyFont="1" applyFill="1" applyBorder="1" applyAlignment="1">
      <alignment horizontal="left" vertical="center" textRotation="60" wrapText="1"/>
    </xf>
    <xf numFmtId="0" fontId="24" fillId="0" borderId="40" xfId="0" applyFont="1" applyFill="1" applyBorder="1" applyAlignment="1">
      <alignment horizontal="left" vertical="center" textRotation="60" wrapText="1"/>
    </xf>
    <xf numFmtId="0" fontId="0" fillId="0" borderId="41" xfId="0" applyFill="1" applyBorder="1"/>
    <xf numFmtId="0" fontId="0" fillId="0" borderId="41" xfId="0" applyBorder="1"/>
    <xf numFmtId="0" fontId="0" fillId="0" borderId="0" xfId="0" applyBorder="1"/>
    <xf numFmtId="0" fontId="22" fillId="2" borderId="27" xfId="0" applyFont="1" applyFill="1" applyBorder="1"/>
    <xf numFmtId="1" fontId="0" fillId="0" borderId="1" xfId="0" applyNumberFormat="1" applyFont="1" applyBorder="1" applyAlignment="1">
      <alignment horizontal="center"/>
    </xf>
    <xf numFmtId="0" fontId="10" fillId="0" borderId="0" xfId="2" applyFont="1" applyAlignment="1"/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left"/>
    </xf>
    <xf numFmtId="0" fontId="27" fillId="0" borderId="42" xfId="0" applyFont="1" applyFill="1" applyBorder="1" applyAlignment="1">
      <alignment horizontal="center" vertical="center" wrapText="1"/>
    </xf>
    <xf numFmtId="0" fontId="27" fillId="0" borderId="0" xfId="0" applyFont="1" applyAlignment="1"/>
    <xf numFmtId="0" fontId="28" fillId="0" borderId="42" xfId="0" applyFont="1" applyBorder="1" applyAlignment="1">
      <alignment wrapText="1"/>
    </xf>
    <xf numFmtId="0" fontId="28" fillId="2" borderId="42" xfId="0" applyFont="1" applyFill="1" applyBorder="1" applyAlignment="1"/>
    <xf numFmtId="0" fontId="28" fillId="2" borderId="42" xfId="0" applyFont="1" applyFill="1" applyBorder="1"/>
    <xf numFmtId="14" fontId="28" fillId="0" borderId="42" xfId="0" applyNumberFormat="1" applyFont="1" applyBorder="1" applyAlignment="1">
      <alignment horizontal="center"/>
    </xf>
    <xf numFmtId="0" fontId="0" fillId="2" borderId="42" xfId="0" applyNumberFormat="1" applyFill="1" applyBorder="1" applyAlignment="1">
      <alignment horizontal="center"/>
    </xf>
    <xf numFmtId="0" fontId="28" fillId="0" borderId="0" xfId="0" applyFont="1" applyAlignment="1"/>
    <xf numFmtId="14" fontId="0" fillId="0" borderId="42" xfId="0" applyNumberFormat="1" applyBorder="1" applyAlignment="1" applyProtection="1">
      <alignment horizontal="center" vertical="center"/>
    </xf>
    <xf numFmtId="0" fontId="0" fillId="2" borderId="42" xfId="0" applyFill="1" applyBorder="1"/>
    <xf numFmtId="14" fontId="0" fillId="2" borderId="42" xfId="0" applyNumberFormat="1" applyFill="1" applyBorder="1" applyAlignment="1" applyProtection="1">
      <alignment horizontal="center" vertical="center"/>
    </xf>
    <xf numFmtId="0" fontId="0" fillId="2" borderId="42" xfId="0" applyFont="1" applyFill="1" applyBorder="1"/>
    <xf numFmtId="0" fontId="0" fillId="2" borderId="0" xfId="0" applyFill="1"/>
    <xf numFmtId="14" fontId="0" fillId="2" borderId="42" xfId="0" applyNumberFormat="1" applyFill="1" applyBorder="1" applyAlignment="1">
      <alignment horizontal="center"/>
    </xf>
    <xf numFmtId="0" fontId="28" fillId="0" borderId="42" xfId="0" applyFont="1" applyFill="1" applyBorder="1"/>
    <xf numFmtId="14" fontId="0" fillId="0" borderId="42" xfId="0" applyNumberFormat="1" applyFill="1" applyBorder="1" applyAlignment="1">
      <alignment horizontal="center"/>
    </xf>
    <xf numFmtId="0" fontId="0" fillId="0" borderId="0" xfId="0" applyFill="1"/>
    <xf numFmtId="14" fontId="0" fillId="0" borderId="42" xfId="0" applyNumberFormat="1" applyFill="1" applyBorder="1" applyAlignment="1" applyProtection="1">
      <alignment horizontal="center" vertical="center"/>
    </xf>
    <xf numFmtId="0" fontId="0" fillId="2" borderId="43" xfId="0" applyFont="1" applyFill="1" applyBorder="1"/>
    <xf numFmtId="0" fontId="28" fillId="2" borderId="43" xfId="0" applyFont="1" applyFill="1" applyBorder="1"/>
    <xf numFmtId="14" fontId="0" fillId="2" borderId="43" xfId="0" applyNumberFormat="1" applyFill="1" applyBorder="1" applyAlignment="1" applyProtection="1">
      <alignment horizontal="center" vertical="center"/>
    </xf>
    <xf numFmtId="0" fontId="0" fillId="3" borderId="42" xfId="0" applyFill="1" applyBorder="1"/>
    <xf numFmtId="0" fontId="28" fillId="3" borderId="42" xfId="0" applyFont="1" applyFill="1" applyBorder="1"/>
    <xf numFmtId="0" fontId="0" fillId="0" borderId="42" xfId="0" applyFill="1" applyBorder="1"/>
    <xf numFmtId="14" fontId="0" fillId="0" borderId="42" xfId="0" applyNumberFormat="1" applyBorder="1" applyAlignment="1">
      <alignment horizontal="center"/>
    </xf>
    <xf numFmtId="14" fontId="0" fillId="0" borderId="42" xfId="0" applyNumberFormat="1" applyBorder="1" applyAlignment="1">
      <alignment horizontal="center" vertical="center"/>
    </xf>
    <xf numFmtId="0" fontId="0" fillId="0" borderId="42" xfId="0" applyFont="1" applyFill="1" applyBorder="1"/>
    <xf numFmtId="14" fontId="0" fillId="4" borderId="42" xfId="0" applyNumberFormat="1" applyFill="1" applyBorder="1" applyAlignment="1">
      <alignment horizontal="center" vertical="center"/>
    </xf>
    <xf numFmtId="14" fontId="28" fillId="0" borderId="42" xfId="0" applyNumberFormat="1" applyFont="1" applyFill="1" applyBorder="1" applyAlignment="1">
      <alignment horizontal="center"/>
    </xf>
    <xf numFmtId="0" fontId="28" fillId="5" borderId="42" xfId="0" applyFont="1" applyFill="1" applyBorder="1"/>
    <xf numFmtId="14" fontId="0" fillId="5" borderId="42" xfId="0" applyNumberFormat="1" applyFill="1" applyBorder="1" applyAlignment="1" applyProtection="1">
      <alignment horizontal="center" vertical="center"/>
    </xf>
    <xf numFmtId="0" fontId="29" fillId="2" borderId="42" xfId="0" applyFont="1" applyFill="1" applyBorder="1"/>
    <xf numFmtId="0" fontId="28" fillId="2" borderId="42" xfId="0" applyFont="1" applyFill="1" applyBorder="1" applyAlignment="1">
      <alignment wrapText="1"/>
    </xf>
    <xf numFmtId="0" fontId="27" fillId="0" borderId="44" xfId="0" applyFont="1" applyFill="1" applyBorder="1" applyAlignment="1">
      <alignment horizontal="center" vertical="center" wrapText="1"/>
    </xf>
    <xf numFmtId="0" fontId="28" fillId="0" borderId="44" xfId="0" applyFont="1" applyBorder="1" applyAlignment="1">
      <alignment horizontal="center" wrapText="1"/>
    </xf>
    <xf numFmtId="0" fontId="0" fillId="0" borderId="44" xfId="0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28" fillId="2" borderId="44" xfId="0" applyFont="1" applyFill="1" applyBorder="1" applyAlignment="1">
      <alignment horizontal="center"/>
    </xf>
    <xf numFmtId="0" fontId="0" fillId="2" borderId="44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28" fillId="0" borderId="44" xfId="0" applyFont="1" applyFill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28" fillId="0" borderId="49" xfId="0" applyFont="1" applyBorder="1" applyAlignment="1">
      <alignment horizontal="center"/>
    </xf>
    <xf numFmtId="14" fontId="28" fillId="0" borderId="50" xfId="0" applyNumberFormat="1" applyFont="1" applyBorder="1" applyAlignment="1"/>
    <xf numFmtId="0" fontId="27" fillId="0" borderId="51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14" fontId="28" fillId="0" borderId="54" xfId="0" applyNumberFormat="1" applyFont="1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/>
    <xf numFmtId="0" fontId="21" fillId="0" borderId="2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4" fontId="0" fillId="0" borderId="38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0" fontId="21" fillId="0" borderId="28" xfId="0" applyFont="1" applyBorder="1"/>
    <xf numFmtId="0" fontId="21" fillId="0" borderId="1" xfId="0" applyFont="1" applyBorder="1" applyAlignment="1">
      <alignment horizontal="left"/>
    </xf>
    <xf numFmtId="21" fontId="21" fillId="0" borderId="1" xfId="0" applyNumberFormat="1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0" borderId="19" xfId="0" applyFont="1" applyBorder="1"/>
    <xf numFmtId="0" fontId="21" fillId="0" borderId="30" xfId="0" applyFont="1" applyBorder="1"/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21" fillId="0" borderId="30" xfId="0" applyFont="1" applyBorder="1" applyAlignment="1">
      <alignment horizontal="center"/>
    </xf>
    <xf numFmtId="1" fontId="0" fillId="0" borderId="2" xfId="0" applyNumberFormat="1" applyBorder="1"/>
    <xf numFmtId="0" fontId="21" fillId="0" borderId="16" xfId="0" applyFont="1" applyBorder="1" applyAlignment="1">
      <alignment horizontal="center"/>
    </xf>
    <xf numFmtId="0" fontId="0" fillId="0" borderId="55" xfId="0" applyBorder="1"/>
    <xf numFmtId="0" fontId="21" fillId="0" borderId="57" xfId="0" applyFont="1" applyBorder="1"/>
    <xf numFmtId="164" fontId="0" fillId="0" borderId="2" xfId="0" applyNumberFormat="1" applyBorder="1"/>
    <xf numFmtId="0" fontId="0" fillId="0" borderId="58" xfId="0" applyBorder="1"/>
    <xf numFmtId="0" fontId="0" fillId="0" borderId="59" xfId="0" applyBorder="1"/>
    <xf numFmtId="0" fontId="0" fillId="0" borderId="31" xfId="0" applyBorder="1"/>
    <xf numFmtId="0" fontId="21" fillId="0" borderId="60" xfId="0" applyFont="1" applyBorder="1" applyAlignment="1">
      <alignment horizontal="center"/>
    </xf>
    <xf numFmtId="0" fontId="0" fillId="0" borderId="63" xfId="0" applyBorder="1"/>
    <xf numFmtId="0" fontId="21" fillId="0" borderId="32" xfId="0" applyFont="1" applyBorder="1" applyAlignment="1">
      <alignment horizontal="center"/>
    </xf>
    <xf numFmtId="0" fontId="21" fillId="0" borderId="18" xfId="0" applyFont="1" applyBorder="1"/>
    <xf numFmtId="21" fontId="21" fillId="0" borderId="18" xfId="0" applyNumberFormat="1" applyFont="1" applyBorder="1" applyAlignment="1">
      <alignment horizontal="center"/>
    </xf>
    <xf numFmtId="14" fontId="21" fillId="0" borderId="18" xfId="0" applyNumberFormat="1" applyFont="1" applyBorder="1" applyAlignment="1">
      <alignment horizontal="center"/>
    </xf>
    <xf numFmtId="0" fontId="21" fillId="0" borderId="25" xfId="0" applyFont="1" applyBorder="1"/>
    <xf numFmtId="0" fontId="0" fillId="0" borderId="64" xfId="0" applyBorder="1" applyAlignment="1">
      <alignment horizont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21" fontId="0" fillId="0" borderId="3" xfId="0" applyNumberFormat="1" applyBorder="1"/>
    <xf numFmtId="164" fontId="0" fillId="0" borderId="3" xfId="0" applyNumberFormat="1" applyBorder="1"/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164" fontId="0" fillId="0" borderId="68" xfId="0" applyNumberFormat="1" applyBorder="1"/>
    <xf numFmtId="0" fontId="21" fillId="0" borderId="70" xfId="0" applyFont="1" applyBorder="1" applyAlignment="1">
      <alignment horizontal="center"/>
    </xf>
    <xf numFmtId="0" fontId="0" fillId="0" borderId="56" xfId="0" applyBorder="1"/>
    <xf numFmtId="0" fontId="0" fillId="0" borderId="71" xfId="0" applyBorder="1"/>
    <xf numFmtId="0" fontId="0" fillId="2" borderId="42" xfId="0" applyFill="1" applyBorder="1" applyAlignment="1">
      <alignment horizontal="center"/>
    </xf>
    <xf numFmtId="0" fontId="28" fillId="2" borderId="42" xfId="0" applyFont="1" applyFill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22" fillId="0" borderId="1" xfId="0" applyFont="1" applyBorder="1" applyAlignment="1"/>
    <xf numFmtId="21" fontId="5" fillId="0" borderId="17" xfId="0" applyNumberFormat="1" applyFont="1" applyBorder="1" applyAlignment="1">
      <alignment horizontal="left"/>
    </xf>
    <xf numFmtId="0" fontId="11" fillId="0" borderId="27" xfId="0" applyFont="1" applyBorder="1"/>
    <xf numFmtId="0" fontId="0" fillId="0" borderId="42" xfId="0" applyBorder="1"/>
    <xf numFmtId="0" fontId="28" fillId="2" borderId="0" xfId="0" applyFont="1" applyFill="1" applyBorder="1"/>
    <xf numFmtId="14" fontId="0" fillId="2" borderId="43" xfId="0" applyNumberFormat="1" applyFill="1" applyBorder="1" applyAlignment="1">
      <alignment horizontal="center"/>
    </xf>
    <xf numFmtId="14" fontId="0" fillId="3" borderId="42" xfId="0" applyNumberFormat="1" applyFill="1" applyBorder="1" applyAlignment="1">
      <alignment horizontal="center" vertical="center"/>
    </xf>
    <xf numFmtId="0" fontId="0" fillId="2" borderId="45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28" fillId="2" borderId="45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8" fillId="3" borderId="44" xfId="0" applyFont="1" applyFill="1" applyBorder="1" applyAlignment="1">
      <alignment horizontal="center"/>
    </xf>
    <xf numFmtId="0" fontId="28" fillId="2" borderId="4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23" fillId="0" borderId="26" xfId="0" applyNumberFormat="1" applyFont="1" applyBorder="1" applyAlignment="1">
      <alignment horizontal="center"/>
    </xf>
    <xf numFmtId="165" fontId="23" fillId="0" borderId="31" xfId="0" applyNumberFormat="1" applyFont="1" applyBorder="1" applyAlignment="1">
      <alignment horizontal="center"/>
    </xf>
    <xf numFmtId="165" fontId="23" fillId="0" borderId="32" xfId="0" applyNumberFormat="1" applyFont="1" applyBorder="1" applyAlignment="1">
      <alignment horizontal="center"/>
    </xf>
    <xf numFmtId="165" fontId="23" fillId="0" borderId="22" xfId="0" applyNumberFormat="1" applyFont="1" applyBorder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165" fontId="23" fillId="0" borderId="24" xfId="0" applyNumberFormat="1" applyFont="1" applyBorder="1" applyAlignment="1">
      <alignment horizontal="center"/>
    </xf>
    <xf numFmtId="0" fontId="23" fillId="0" borderId="61" xfId="0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/>
    </xf>
    <xf numFmtId="0" fontId="23" fillId="0" borderId="62" xfId="0" applyFont="1" applyBorder="1" applyAlignment="1">
      <alignment horizontal="center" vertical="top"/>
    </xf>
    <xf numFmtId="165" fontId="23" fillId="0" borderId="2" xfId="0" applyNumberFormat="1" applyFont="1" applyBorder="1" applyAlignment="1">
      <alignment horizontal="center"/>
    </xf>
    <xf numFmtId="165" fontId="23" fillId="0" borderId="15" xfId="0" applyNumberFormat="1" applyFont="1" applyBorder="1" applyAlignment="1">
      <alignment horizontal="center"/>
    </xf>
    <xf numFmtId="165" fontId="23" fillId="0" borderId="16" xfId="0" applyNumberFormat="1" applyFont="1" applyBorder="1" applyAlignment="1">
      <alignment horizontal="center"/>
    </xf>
    <xf numFmtId="165" fontId="23" fillId="0" borderId="33" xfId="0" applyNumberFormat="1" applyFont="1" applyBorder="1" applyAlignment="1">
      <alignment horizontal="center"/>
    </xf>
    <xf numFmtId="165" fontId="23" fillId="0" borderId="34" xfId="0" applyNumberFormat="1" applyFont="1" applyBorder="1" applyAlignment="1">
      <alignment horizontal="center"/>
    </xf>
    <xf numFmtId="165" fontId="23" fillId="0" borderId="35" xfId="0" applyNumberFormat="1" applyFont="1" applyBorder="1" applyAlignment="1">
      <alignment horizontal="center"/>
    </xf>
    <xf numFmtId="0" fontId="27" fillId="0" borderId="46" xfId="0" applyFont="1" applyFill="1" applyBorder="1" applyAlignment="1">
      <alignment horizontal="center" vertical="center" wrapText="1"/>
    </xf>
    <xf numFmtId="0" fontId="27" fillId="0" borderId="47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4">
    <dxf>
      <font>
        <b/>
        <i val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8FFF9A"/>
        </patternFill>
      </fill>
    </dxf>
  </dxfs>
  <tableStyles count="0" defaultTableStyle="TableStyleMedium2" defaultPivotStyle="PivotStyleLight16"/>
  <colors>
    <mruColors>
      <color rgb="FF0000FF"/>
      <color rgb="FF8F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98</xdr:col>
      <xdr:colOff>0</xdr:colOff>
      <xdr:row>22</xdr:row>
      <xdr:rowOff>0</xdr:rowOff>
    </xdr:from>
    <xdr:to>
      <xdr:col>98</xdr:col>
      <xdr:colOff>161925</xdr:colOff>
      <xdr:row>23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29</xdr:row>
      <xdr:rowOff>0</xdr:rowOff>
    </xdr:from>
    <xdr:to>
      <xdr:col>98</xdr:col>
      <xdr:colOff>161925</xdr:colOff>
      <xdr:row>30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30</xdr:row>
      <xdr:rowOff>0</xdr:rowOff>
    </xdr:from>
    <xdr:to>
      <xdr:col>100</xdr:col>
      <xdr:colOff>161925</xdr:colOff>
      <xdr:row>31</xdr:row>
      <xdr:rowOff>68407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30</xdr:row>
      <xdr:rowOff>0</xdr:rowOff>
    </xdr:from>
    <xdr:to>
      <xdr:col>100</xdr:col>
      <xdr:colOff>333375</xdr:colOff>
      <xdr:row>31</xdr:row>
      <xdr:rowOff>68407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47</xdr:row>
      <xdr:rowOff>0</xdr:rowOff>
    </xdr:from>
    <xdr:to>
      <xdr:col>98</xdr:col>
      <xdr:colOff>161925</xdr:colOff>
      <xdr:row>48</xdr:row>
      <xdr:rowOff>85725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47</xdr:row>
      <xdr:rowOff>0</xdr:rowOff>
    </xdr:from>
    <xdr:to>
      <xdr:col>100</xdr:col>
      <xdr:colOff>161925</xdr:colOff>
      <xdr:row>48</xdr:row>
      <xdr:rowOff>85725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47</xdr:row>
      <xdr:rowOff>0</xdr:rowOff>
    </xdr:from>
    <xdr:to>
      <xdr:col>100</xdr:col>
      <xdr:colOff>333375</xdr:colOff>
      <xdr:row>48</xdr:row>
      <xdr:rowOff>85725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46</xdr:row>
      <xdr:rowOff>0</xdr:rowOff>
    </xdr:from>
    <xdr:to>
      <xdr:col>98</xdr:col>
      <xdr:colOff>161925</xdr:colOff>
      <xdr:row>47</xdr:row>
      <xdr:rowOff>76201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46</xdr:row>
      <xdr:rowOff>0</xdr:rowOff>
    </xdr:from>
    <xdr:to>
      <xdr:col>100</xdr:col>
      <xdr:colOff>161925</xdr:colOff>
      <xdr:row>47</xdr:row>
      <xdr:rowOff>76201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46</xdr:row>
      <xdr:rowOff>0</xdr:rowOff>
    </xdr:from>
    <xdr:to>
      <xdr:col>100</xdr:col>
      <xdr:colOff>333375</xdr:colOff>
      <xdr:row>47</xdr:row>
      <xdr:rowOff>76201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46</xdr:row>
      <xdr:rowOff>0</xdr:rowOff>
    </xdr:from>
    <xdr:to>
      <xdr:col>98</xdr:col>
      <xdr:colOff>161925</xdr:colOff>
      <xdr:row>47</xdr:row>
      <xdr:rowOff>76201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46</xdr:row>
      <xdr:rowOff>0</xdr:rowOff>
    </xdr:from>
    <xdr:to>
      <xdr:col>100</xdr:col>
      <xdr:colOff>161925</xdr:colOff>
      <xdr:row>47</xdr:row>
      <xdr:rowOff>76201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xmlns="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46</xdr:row>
      <xdr:rowOff>0</xdr:rowOff>
    </xdr:from>
    <xdr:to>
      <xdr:col>100</xdr:col>
      <xdr:colOff>333375</xdr:colOff>
      <xdr:row>47</xdr:row>
      <xdr:rowOff>76201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xmlns="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xmlns="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xmlns="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47</xdr:row>
      <xdr:rowOff>0</xdr:rowOff>
    </xdr:from>
    <xdr:to>
      <xdr:col>98</xdr:col>
      <xdr:colOff>161925</xdr:colOff>
      <xdr:row>48</xdr:row>
      <xdr:rowOff>85725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47</xdr:row>
      <xdr:rowOff>0</xdr:rowOff>
    </xdr:from>
    <xdr:to>
      <xdr:col>100</xdr:col>
      <xdr:colOff>161925</xdr:colOff>
      <xdr:row>48</xdr:row>
      <xdr:rowOff>85725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xmlns="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47</xdr:row>
      <xdr:rowOff>0</xdr:rowOff>
    </xdr:from>
    <xdr:to>
      <xdr:col>100</xdr:col>
      <xdr:colOff>333375</xdr:colOff>
      <xdr:row>48</xdr:row>
      <xdr:rowOff>85725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xmlns="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xmlns="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xmlns="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xmlns="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xmlns="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52</xdr:row>
      <xdr:rowOff>0</xdr:rowOff>
    </xdr:from>
    <xdr:to>
      <xdr:col>98</xdr:col>
      <xdr:colOff>161925</xdr:colOff>
      <xdr:row>53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xmlns="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52</xdr:row>
      <xdr:rowOff>0</xdr:rowOff>
    </xdr:from>
    <xdr:to>
      <xdr:col>100</xdr:col>
      <xdr:colOff>161925</xdr:colOff>
      <xdr:row>53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52</xdr:row>
      <xdr:rowOff>0</xdr:rowOff>
    </xdr:from>
    <xdr:to>
      <xdr:col>100</xdr:col>
      <xdr:colOff>333375</xdr:colOff>
      <xdr:row>53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46</xdr:row>
      <xdr:rowOff>0</xdr:rowOff>
    </xdr:from>
    <xdr:to>
      <xdr:col>98</xdr:col>
      <xdr:colOff>161925</xdr:colOff>
      <xdr:row>47</xdr:row>
      <xdr:rowOff>76201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46</xdr:row>
      <xdr:rowOff>0</xdr:rowOff>
    </xdr:from>
    <xdr:to>
      <xdr:col>100</xdr:col>
      <xdr:colOff>161925</xdr:colOff>
      <xdr:row>47</xdr:row>
      <xdr:rowOff>76201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xmlns="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46</xdr:row>
      <xdr:rowOff>0</xdr:rowOff>
    </xdr:from>
    <xdr:to>
      <xdr:col>100</xdr:col>
      <xdr:colOff>333375</xdr:colOff>
      <xdr:row>47</xdr:row>
      <xdr:rowOff>76201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46</xdr:row>
      <xdr:rowOff>0</xdr:rowOff>
    </xdr:from>
    <xdr:to>
      <xdr:col>98</xdr:col>
      <xdr:colOff>161925</xdr:colOff>
      <xdr:row>47</xdr:row>
      <xdr:rowOff>76201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46</xdr:row>
      <xdr:rowOff>0</xdr:rowOff>
    </xdr:from>
    <xdr:to>
      <xdr:col>100</xdr:col>
      <xdr:colOff>161925</xdr:colOff>
      <xdr:row>47</xdr:row>
      <xdr:rowOff>76201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46</xdr:row>
      <xdr:rowOff>0</xdr:rowOff>
    </xdr:from>
    <xdr:to>
      <xdr:col>100</xdr:col>
      <xdr:colOff>333375</xdr:colOff>
      <xdr:row>47</xdr:row>
      <xdr:rowOff>76201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46</xdr:row>
      <xdr:rowOff>0</xdr:rowOff>
    </xdr:from>
    <xdr:to>
      <xdr:col>98</xdr:col>
      <xdr:colOff>161925</xdr:colOff>
      <xdr:row>47</xdr:row>
      <xdr:rowOff>76201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46</xdr:row>
      <xdr:rowOff>0</xdr:rowOff>
    </xdr:from>
    <xdr:to>
      <xdr:col>100</xdr:col>
      <xdr:colOff>161925</xdr:colOff>
      <xdr:row>47</xdr:row>
      <xdr:rowOff>76201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46</xdr:row>
      <xdr:rowOff>0</xdr:rowOff>
    </xdr:from>
    <xdr:to>
      <xdr:col>100</xdr:col>
      <xdr:colOff>333375</xdr:colOff>
      <xdr:row>47</xdr:row>
      <xdr:rowOff>76201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47</xdr:row>
      <xdr:rowOff>0</xdr:rowOff>
    </xdr:from>
    <xdr:to>
      <xdr:col>98</xdr:col>
      <xdr:colOff>161925</xdr:colOff>
      <xdr:row>48</xdr:row>
      <xdr:rowOff>85725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47</xdr:row>
      <xdr:rowOff>0</xdr:rowOff>
    </xdr:from>
    <xdr:to>
      <xdr:col>100</xdr:col>
      <xdr:colOff>161925</xdr:colOff>
      <xdr:row>48</xdr:row>
      <xdr:rowOff>85725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47</xdr:row>
      <xdr:rowOff>0</xdr:rowOff>
    </xdr:from>
    <xdr:to>
      <xdr:col>100</xdr:col>
      <xdr:colOff>333375</xdr:colOff>
      <xdr:row>48</xdr:row>
      <xdr:rowOff>85725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xmlns="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xmlns="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xmlns="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xmlns="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46</xdr:row>
      <xdr:rowOff>0</xdr:rowOff>
    </xdr:from>
    <xdr:to>
      <xdr:col>98</xdr:col>
      <xdr:colOff>161925</xdr:colOff>
      <xdr:row>47</xdr:row>
      <xdr:rowOff>76201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xmlns="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46</xdr:row>
      <xdr:rowOff>0</xdr:rowOff>
    </xdr:from>
    <xdr:to>
      <xdr:col>100</xdr:col>
      <xdr:colOff>161925</xdr:colOff>
      <xdr:row>47</xdr:row>
      <xdr:rowOff>76201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xmlns="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46</xdr:row>
      <xdr:rowOff>0</xdr:rowOff>
    </xdr:from>
    <xdr:to>
      <xdr:col>100</xdr:col>
      <xdr:colOff>333375</xdr:colOff>
      <xdr:row>47</xdr:row>
      <xdr:rowOff>76201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xmlns="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xmlns="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xmlns="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xmlns="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47</xdr:row>
      <xdr:rowOff>0</xdr:rowOff>
    </xdr:from>
    <xdr:to>
      <xdr:col>98</xdr:col>
      <xdr:colOff>161925</xdr:colOff>
      <xdr:row>48</xdr:row>
      <xdr:rowOff>85725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xmlns="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47</xdr:row>
      <xdr:rowOff>0</xdr:rowOff>
    </xdr:from>
    <xdr:to>
      <xdr:col>100</xdr:col>
      <xdr:colOff>161925</xdr:colOff>
      <xdr:row>48</xdr:row>
      <xdr:rowOff>85725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xmlns="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47</xdr:row>
      <xdr:rowOff>0</xdr:rowOff>
    </xdr:from>
    <xdr:to>
      <xdr:col>100</xdr:col>
      <xdr:colOff>333375</xdr:colOff>
      <xdr:row>48</xdr:row>
      <xdr:rowOff>85725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xmlns="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xmlns="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xmlns="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xmlns="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xmlns="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xmlns="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xmlns="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98</xdr:col>
      <xdr:colOff>0</xdr:colOff>
      <xdr:row>53</xdr:row>
      <xdr:rowOff>0</xdr:rowOff>
    </xdr:from>
    <xdr:to>
      <xdr:col>98</xdr:col>
      <xdr:colOff>161925</xdr:colOff>
      <xdr:row>54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xmlns="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0</xdr:colOff>
      <xdr:row>53</xdr:row>
      <xdr:rowOff>0</xdr:rowOff>
    </xdr:from>
    <xdr:to>
      <xdr:col>100</xdr:col>
      <xdr:colOff>161925</xdr:colOff>
      <xdr:row>54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xmlns="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100</xdr:col>
      <xdr:colOff>171450</xdr:colOff>
      <xdr:row>53</xdr:row>
      <xdr:rowOff>0</xdr:rowOff>
    </xdr:from>
    <xdr:to>
      <xdr:col>100</xdr:col>
      <xdr:colOff>333375</xdr:colOff>
      <xdr:row>54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xmlns="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78</xdr:col>
      <xdr:colOff>0</xdr:colOff>
      <xdr:row>41</xdr:row>
      <xdr:rowOff>0</xdr:rowOff>
    </xdr:from>
    <xdr:ext cx="161925" cy="276225"/>
    <xdr:pic>
      <xdr:nvPicPr>
        <xdr:cNvPr id="98" name="Picture 97" descr="0clip_image001.png">
          <a:extLst>
            <a:ext uri="{FF2B5EF4-FFF2-40B4-BE49-F238E27FC236}">
              <a16:creationId xmlns:a16="http://schemas.microsoft.com/office/drawing/2014/main" xmlns="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34</xdr:row>
      <xdr:rowOff>0</xdr:rowOff>
    </xdr:from>
    <xdr:ext cx="161925" cy="276225"/>
    <xdr:pic>
      <xdr:nvPicPr>
        <xdr:cNvPr id="99" name="Picture 98" descr="0clip_image002.png">
          <a:extLst>
            <a:ext uri="{FF2B5EF4-FFF2-40B4-BE49-F238E27FC236}">
              <a16:creationId xmlns:a16="http://schemas.microsoft.com/office/drawing/2014/main" xmlns="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34</xdr:row>
      <xdr:rowOff>0</xdr:rowOff>
    </xdr:from>
    <xdr:ext cx="161925" cy="276225"/>
    <xdr:pic>
      <xdr:nvPicPr>
        <xdr:cNvPr id="100" name="Picture 99" descr="0clip_image003.png">
          <a:extLst>
            <a:ext uri="{FF2B5EF4-FFF2-40B4-BE49-F238E27FC236}">
              <a16:creationId xmlns:a16="http://schemas.microsoft.com/office/drawing/2014/main" xmlns="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45</xdr:row>
      <xdr:rowOff>0</xdr:rowOff>
    </xdr:from>
    <xdr:ext cx="161925" cy="276225"/>
    <xdr:pic>
      <xdr:nvPicPr>
        <xdr:cNvPr id="101" name="Picture 100" descr="0clip_image001.png">
          <a:extLst>
            <a:ext uri="{FF2B5EF4-FFF2-40B4-BE49-F238E27FC236}">
              <a16:creationId xmlns:a16="http://schemas.microsoft.com/office/drawing/2014/main" xmlns="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26</xdr:row>
      <xdr:rowOff>0</xdr:rowOff>
    </xdr:from>
    <xdr:ext cx="161925" cy="276225"/>
    <xdr:pic>
      <xdr:nvPicPr>
        <xdr:cNvPr id="102" name="Picture 101" descr="0clip_image002.png">
          <a:extLst>
            <a:ext uri="{FF2B5EF4-FFF2-40B4-BE49-F238E27FC236}">
              <a16:creationId xmlns:a16="http://schemas.microsoft.com/office/drawing/2014/main" xmlns="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26</xdr:row>
      <xdr:rowOff>0</xdr:rowOff>
    </xdr:from>
    <xdr:ext cx="161925" cy="276225"/>
    <xdr:pic>
      <xdr:nvPicPr>
        <xdr:cNvPr id="103" name="Picture 102" descr="0clip_image003.png">
          <a:extLst>
            <a:ext uri="{FF2B5EF4-FFF2-40B4-BE49-F238E27FC236}">
              <a16:creationId xmlns:a16="http://schemas.microsoft.com/office/drawing/2014/main" xmlns="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104" name="Picture 103" descr="0clip_image001.png">
          <a:extLst>
            <a:ext uri="{FF2B5EF4-FFF2-40B4-BE49-F238E27FC236}">
              <a16:creationId xmlns:a16="http://schemas.microsoft.com/office/drawing/2014/main" xmlns="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42</xdr:row>
      <xdr:rowOff>0</xdr:rowOff>
    </xdr:from>
    <xdr:ext cx="161925" cy="276225"/>
    <xdr:pic>
      <xdr:nvPicPr>
        <xdr:cNvPr id="105" name="Picture 104" descr="0clip_image002.png">
          <a:extLst>
            <a:ext uri="{FF2B5EF4-FFF2-40B4-BE49-F238E27FC236}">
              <a16:creationId xmlns:a16="http://schemas.microsoft.com/office/drawing/2014/main" xmlns="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42</xdr:row>
      <xdr:rowOff>0</xdr:rowOff>
    </xdr:from>
    <xdr:ext cx="161925" cy="276225"/>
    <xdr:pic>
      <xdr:nvPicPr>
        <xdr:cNvPr id="106" name="Picture 105" descr="0clip_image003.png">
          <a:extLst>
            <a:ext uri="{FF2B5EF4-FFF2-40B4-BE49-F238E27FC236}">
              <a16:creationId xmlns:a16="http://schemas.microsoft.com/office/drawing/2014/main" xmlns="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107" name="Picture 106" descr="0clip_image001.png">
          <a:extLst>
            <a:ext uri="{FF2B5EF4-FFF2-40B4-BE49-F238E27FC236}">
              <a16:creationId xmlns:a16="http://schemas.microsoft.com/office/drawing/2014/main" xmlns="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42</xdr:row>
      <xdr:rowOff>0</xdr:rowOff>
    </xdr:from>
    <xdr:ext cx="161925" cy="276225"/>
    <xdr:pic>
      <xdr:nvPicPr>
        <xdr:cNvPr id="108" name="Picture 107" descr="0clip_image002.png">
          <a:extLst>
            <a:ext uri="{FF2B5EF4-FFF2-40B4-BE49-F238E27FC236}">
              <a16:creationId xmlns:a16="http://schemas.microsoft.com/office/drawing/2014/main" xmlns="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42</xdr:row>
      <xdr:rowOff>0</xdr:rowOff>
    </xdr:from>
    <xdr:ext cx="161925" cy="276225"/>
    <xdr:pic>
      <xdr:nvPicPr>
        <xdr:cNvPr id="109" name="Picture 108" descr="0clip_image003.png">
          <a:extLst>
            <a:ext uri="{FF2B5EF4-FFF2-40B4-BE49-F238E27FC236}">
              <a16:creationId xmlns:a16="http://schemas.microsoft.com/office/drawing/2014/main" xmlns="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47</xdr:row>
      <xdr:rowOff>0</xdr:rowOff>
    </xdr:from>
    <xdr:ext cx="161925" cy="276225"/>
    <xdr:pic>
      <xdr:nvPicPr>
        <xdr:cNvPr id="110" name="Picture 109" descr="0clip_image001.png">
          <a:extLst>
            <a:ext uri="{FF2B5EF4-FFF2-40B4-BE49-F238E27FC236}">
              <a16:creationId xmlns:a16="http://schemas.microsoft.com/office/drawing/2014/main" xmlns="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45</xdr:row>
      <xdr:rowOff>0</xdr:rowOff>
    </xdr:from>
    <xdr:ext cx="161925" cy="276225"/>
    <xdr:pic>
      <xdr:nvPicPr>
        <xdr:cNvPr id="111" name="Picture 110" descr="0clip_image002.png">
          <a:extLst>
            <a:ext uri="{FF2B5EF4-FFF2-40B4-BE49-F238E27FC236}">
              <a16:creationId xmlns:a16="http://schemas.microsoft.com/office/drawing/2014/main" xmlns="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45</xdr:row>
      <xdr:rowOff>0</xdr:rowOff>
    </xdr:from>
    <xdr:ext cx="161925" cy="276225"/>
    <xdr:pic>
      <xdr:nvPicPr>
        <xdr:cNvPr id="112" name="Picture 111" descr="0clip_image003.png">
          <a:extLst>
            <a:ext uri="{FF2B5EF4-FFF2-40B4-BE49-F238E27FC236}">
              <a16:creationId xmlns:a16="http://schemas.microsoft.com/office/drawing/2014/main" xmlns="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113" name="Picture 112" descr="0clip_image001.png">
          <a:extLst>
            <a:ext uri="{FF2B5EF4-FFF2-40B4-BE49-F238E27FC236}">
              <a16:creationId xmlns:a16="http://schemas.microsoft.com/office/drawing/2014/main" xmlns="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42</xdr:row>
      <xdr:rowOff>0</xdr:rowOff>
    </xdr:from>
    <xdr:ext cx="161925" cy="276225"/>
    <xdr:pic>
      <xdr:nvPicPr>
        <xdr:cNvPr id="114" name="Picture 113" descr="0clip_image002.png">
          <a:extLst>
            <a:ext uri="{FF2B5EF4-FFF2-40B4-BE49-F238E27FC236}">
              <a16:creationId xmlns:a16="http://schemas.microsoft.com/office/drawing/2014/main" xmlns="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42</xdr:row>
      <xdr:rowOff>0</xdr:rowOff>
    </xdr:from>
    <xdr:ext cx="161925" cy="276225"/>
    <xdr:pic>
      <xdr:nvPicPr>
        <xdr:cNvPr id="115" name="Picture 114" descr="0clip_image003.png">
          <a:extLst>
            <a:ext uri="{FF2B5EF4-FFF2-40B4-BE49-F238E27FC236}">
              <a16:creationId xmlns:a16="http://schemas.microsoft.com/office/drawing/2014/main" xmlns="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116" name="Picture 115" descr="0clip_image001.png">
          <a:extLst>
            <a:ext uri="{FF2B5EF4-FFF2-40B4-BE49-F238E27FC236}">
              <a16:creationId xmlns:a16="http://schemas.microsoft.com/office/drawing/2014/main" xmlns="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42</xdr:row>
      <xdr:rowOff>0</xdr:rowOff>
    </xdr:from>
    <xdr:ext cx="161925" cy="276225"/>
    <xdr:pic>
      <xdr:nvPicPr>
        <xdr:cNvPr id="117" name="Picture 116" descr="0clip_image002.png">
          <a:extLst>
            <a:ext uri="{FF2B5EF4-FFF2-40B4-BE49-F238E27FC236}">
              <a16:creationId xmlns:a16="http://schemas.microsoft.com/office/drawing/2014/main" xmlns="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42</xdr:row>
      <xdr:rowOff>0</xdr:rowOff>
    </xdr:from>
    <xdr:ext cx="161925" cy="276225"/>
    <xdr:pic>
      <xdr:nvPicPr>
        <xdr:cNvPr id="118" name="Picture 117" descr="0clip_image003.png">
          <a:extLst>
            <a:ext uri="{FF2B5EF4-FFF2-40B4-BE49-F238E27FC236}">
              <a16:creationId xmlns:a16="http://schemas.microsoft.com/office/drawing/2014/main" xmlns="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119" name="Picture 118" descr="0clip_image001.png">
          <a:extLst>
            <a:ext uri="{FF2B5EF4-FFF2-40B4-BE49-F238E27FC236}">
              <a16:creationId xmlns:a16="http://schemas.microsoft.com/office/drawing/2014/main" xmlns="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42</xdr:row>
      <xdr:rowOff>0</xdr:rowOff>
    </xdr:from>
    <xdr:ext cx="161925" cy="276225"/>
    <xdr:pic>
      <xdr:nvPicPr>
        <xdr:cNvPr id="120" name="Picture 119" descr="0clip_image002.png">
          <a:extLst>
            <a:ext uri="{FF2B5EF4-FFF2-40B4-BE49-F238E27FC236}">
              <a16:creationId xmlns:a16="http://schemas.microsoft.com/office/drawing/2014/main" xmlns="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42</xdr:row>
      <xdr:rowOff>0</xdr:rowOff>
    </xdr:from>
    <xdr:ext cx="161925" cy="276225"/>
    <xdr:pic>
      <xdr:nvPicPr>
        <xdr:cNvPr id="121" name="Picture 120" descr="0clip_image003.png">
          <a:extLst>
            <a:ext uri="{FF2B5EF4-FFF2-40B4-BE49-F238E27FC236}">
              <a16:creationId xmlns:a16="http://schemas.microsoft.com/office/drawing/2014/main" xmlns="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43</xdr:row>
      <xdr:rowOff>0</xdr:rowOff>
    </xdr:from>
    <xdr:ext cx="161925" cy="276225"/>
    <xdr:pic>
      <xdr:nvPicPr>
        <xdr:cNvPr id="122" name="Picture 121" descr="0clip_image002.png">
          <a:extLst>
            <a:ext uri="{FF2B5EF4-FFF2-40B4-BE49-F238E27FC236}">
              <a16:creationId xmlns:a16="http://schemas.microsoft.com/office/drawing/2014/main" xmlns="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30</xdr:row>
      <xdr:rowOff>0</xdr:rowOff>
    </xdr:from>
    <xdr:ext cx="161925" cy="276225"/>
    <xdr:pic>
      <xdr:nvPicPr>
        <xdr:cNvPr id="124" name="Picture 123" descr="0clip_image002.png">
          <a:extLst>
            <a:ext uri="{FF2B5EF4-FFF2-40B4-BE49-F238E27FC236}">
              <a16:creationId xmlns:a16="http://schemas.microsoft.com/office/drawing/2014/main" xmlns="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30</xdr:row>
      <xdr:rowOff>0</xdr:rowOff>
    </xdr:from>
    <xdr:ext cx="161925" cy="276225"/>
    <xdr:pic>
      <xdr:nvPicPr>
        <xdr:cNvPr id="125" name="Picture 124" descr="0clip_image003.png">
          <a:extLst>
            <a:ext uri="{FF2B5EF4-FFF2-40B4-BE49-F238E27FC236}">
              <a16:creationId xmlns:a16="http://schemas.microsoft.com/office/drawing/2014/main" xmlns="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552450</xdr:colOff>
      <xdr:row>45</xdr:row>
      <xdr:rowOff>171450</xdr:rowOff>
    </xdr:from>
    <xdr:ext cx="161925" cy="276225"/>
    <xdr:pic>
      <xdr:nvPicPr>
        <xdr:cNvPr id="126" name="Picture 125" descr="0clip_image002.png">
          <a:extLst>
            <a:ext uri="{FF2B5EF4-FFF2-40B4-BE49-F238E27FC236}">
              <a16:creationId xmlns:a16="http://schemas.microsoft.com/office/drawing/2014/main" xmlns="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88296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381000</xdr:colOff>
      <xdr:row>45</xdr:row>
      <xdr:rowOff>19050</xdr:rowOff>
    </xdr:from>
    <xdr:ext cx="161925" cy="276225"/>
    <xdr:pic>
      <xdr:nvPicPr>
        <xdr:cNvPr id="127" name="Picture 126" descr="0clip_image003.png">
          <a:extLst>
            <a:ext uri="{FF2B5EF4-FFF2-40B4-BE49-F238E27FC236}">
              <a16:creationId xmlns:a16="http://schemas.microsoft.com/office/drawing/2014/main" xmlns="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1987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46</xdr:row>
      <xdr:rowOff>0</xdr:rowOff>
    </xdr:from>
    <xdr:ext cx="161925" cy="276225"/>
    <xdr:pic>
      <xdr:nvPicPr>
        <xdr:cNvPr id="128" name="Picture 127" descr="0clip_image002.png">
          <a:extLst>
            <a:ext uri="{FF2B5EF4-FFF2-40B4-BE49-F238E27FC236}">
              <a16:creationId xmlns:a16="http://schemas.microsoft.com/office/drawing/2014/main" xmlns="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46</xdr:row>
      <xdr:rowOff>0</xdr:rowOff>
    </xdr:from>
    <xdr:ext cx="161925" cy="276225"/>
    <xdr:pic>
      <xdr:nvPicPr>
        <xdr:cNvPr id="129" name="Picture 128" descr="0clip_image003.png">
          <a:extLst>
            <a:ext uri="{FF2B5EF4-FFF2-40B4-BE49-F238E27FC236}">
              <a16:creationId xmlns:a16="http://schemas.microsoft.com/office/drawing/2014/main" xmlns="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46</xdr:row>
      <xdr:rowOff>0</xdr:rowOff>
    </xdr:from>
    <xdr:ext cx="161925" cy="276225"/>
    <xdr:pic>
      <xdr:nvPicPr>
        <xdr:cNvPr id="130" name="Picture 129" descr="0clip_image002.png">
          <a:extLst>
            <a:ext uri="{FF2B5EF4-FFF2-40B4-BE49-F238E27FC236}">
              <a16:creationId xmlns:a16="http://schemas.microsoft.com/office/drawing/2014/main" xmlns="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46</xdr:row>
      <xdr:rowOff>0</xdr:rowOff>
    </xdr:from>
    <xdr:ext cx="161925" cy="276225"/>
    <xdr:pic>
      <xdr:nvPicPr>
        <xdr:cNvPr id="131" name="Picture 130" descr="0clip_image003.png">
          <a:extLst>
            <a:ext uri="{FF2B5EF4-FFF2-40B4-BE49-F238E27FC236}">
              <a16:creationId xmlns:a16="http://schemas.microsoft.com/office/drawing/2014/main" xmlns="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46</xdr:row>
      <xdr:rowOff>0</xdr:rowOff>
    </xdr:from>
    <xdr:ext cx="161925" cy="276225"/>
    <xdr:pic>
      <xdr:nvPicPr>
        <xdr:cNvPr id="132" name="Picture 131" descr="0clip_image002.png">
          <a:extLst>
            <a:ext uri="{FF2B5EF4-FFF2-40B4-BE49-F238E27FC236}">
              <a16:creationId xmlns:a16="http://schemas.microsoft.com/office/drawing/2014/main" xmlns="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46</xdr:row>
      <xdr:rowOff>0</xdr:rowOff>
    </xdr:from>
    <xdr:ext cx="161925" cy="276225"/>
    <xdr:pic>
      <xdr:nvPicPr>
        <xdr:cNvPr id="133" name="Picture 132" descr="0clip_image003.png">
          <a:extLst>
            <a:ext uri="{FF2B5EF4-FFF2-40B4-BE49-F238E27FC236}">
              <a16:creationId xmlns:a16="http://schemas.microsoft.com/office/drawing/2014/main" xmlns="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0</xdr:colOff>
      <xdr:row>46</xdr:row>
      <xdr:rowOff>0</xdr:rowOff>
    </xdr:from>
    <xdr:ext cx="161925" cy="276225"/>
    <xdr:pic>
      <xdr:nvPicPr>
        <xdr:cNvPr id="134" name="Picture 133" descr="0clip_image002.png">
          <a:extLst>
            <a:ext uri="{FF2B5EF4-FFF2-40B4-BE49-F238E27FC236}">
              <a16:creationId xmlns:a16="http://schemas.microsoft.com/office/drawing/2014/main" xmlns="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99</xdr:col>
      <xdr:colOff>171450</xdr:colOff>
      <xdr:row>46</xdr:row>
      <xdr:rowOff>0</xdr:rowOff>
    </xdr:from>
    <xdr:ext cx="161925" cy="276225"/>
    <xdr:pic>
      <xdr:nvPicPr>
        <xdr:cNvPr id="135" name="Picture 134" descr="0clip_image003.png">
          <a:extLst>
            <a:ext uri="{FF2B5EF4-FFF2-40B4-BE49-F238E27FC236}">
              <a16:creationId xmlns:a16="http://schemas.microsoft.com/office/drawing/2014/main" xmlns="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41</xdr:row>
      <xdr:rowOff>0</xdr:rowOff>
    </xdr:from>
    <xdr:ext cx="161925" cy="276225"/>
    <xdr:pic>
      <xdr:nvPicPr>
        <xdr:cNvPr id="136" name="Picture 135" descr="0clip_image001.png">
          <a:extLst>
            <a:ext uri="{FF2B5EF4-FFF2-40B4-BE49-F238E27FC236}">
              <a16:creationId xmlns:a16="http://schemas.microsoft.com/office/drawing/2014/main" xmlns="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34</xdr:row>
      <xdr:rowOff>0</xdr:rowOff>
    </xdr:from>
    <xdr:ext cx="161925" cy="276225"/>
    <xdr:pic>
      <xdr:nvPicPr>
        <xdr:cNvPr id="137" name="Picture 136" descr="0clip_image002.png">
          <a:extLst>
            <a:ext uri="{FF2B5EF4-FFF2-40B4-BE49-F238E27FC236}">
              <a16:creationId xmlns:a16="http://schemas.microsoft.com/office/drawing/2014/main" xmlns="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34</xdr:row>
      <xdr:rowOff>0</xdr:rowOff>
    </xdr:from>
    <xdr:ext cx="161925" cy="276225"/>
    <xdr:pic>
      <xdr:nvPicPr>
        <xdr:cNvPr id="138" name="Picture 137" descr="0clip_image003.png">
          <a:extLst>
            <a:ext uri="{FF2B5EF4-FFF2-40B4-BE49-F238E27FC236}">
              <a16:creationId xmlns:a16="http://schemas.microsoft.com/office/drawing/2014/main" xmlns="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45</xdr:row>
      <xdr:rowOff>0</xdr:rowOff>
    </xdr:from>
    <xdr:ext cx="161925" cy="276225"/>
    <xdr:pic>
      <xdr:nvPicPr>
        <xdr:cNvPr id="139" name="Picture 138" descr="0clip_image001.png">
          <a:extLst>
            <a:ext uri="{FF2B5EF4-FFF2-40B4-BE49-F238E27FC236}">
              <a16:creationId xmlns:a16="http://schemas.microsoft.com/office/drawing/2014/main" xmlns="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26</xdr:row>
      <xdr:rowOff>0</xdr:rowOff>
    </xdr:from>
    <xdr:ext cx="161925" cy="276225"/>
    <xdr:pic>
      <xdr:nvPicPr>
        <xdr:cNvPr id="140" name="Picture 139" descr="0clip_image002.png">
          <a:extLst>
            <a:ext uri="{FF2B5EF4-FFF2-40B4-BE49-F238E27FC236}">
              <a16:creationId xmlns:a16="http://schemas.microsoft.com/office/drawing/2014/main" xmlns="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26</xdr:row>
      <xdr:rowOff>0</xdr:rowOff>
    </xdr:from>
    <xdr:ext cx="161925" cy="276225"/>
    <xdr:pic>
      <xdr:nvPicPr>
        <xdr:cNvPr id="141" name="Picture 140" descr="0clip_image003.png">
          <a:extLst>
            <a:ext uri="{FF2B5EF4-FFF2-40B4-BE49-F238E27FC236}">
              <a16:creationId xmlns:a16="http://schemas.microsoft.com/office/drawing/2014/main" xmlns="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142" name="Picture 141" descr="0clip_image001.png">
          <a:extLst>
            <a:ext uri="{FF2B5EF4-FFF2-40B4-BE49-F238E27FC236}">
              <a16:creationId xmlns:a16="http://schemas.microsoft.com/office/drawing/2014/main" xmlns="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42</xdr:row>
      <xdr:rowOff>0</xdr:rowOff>
    </xdr:from>
    <xdr:ext cx="161925" cy="276225"/>
    <xdr:pic>
      <xdr:nvPicPr>
        <xdr:cNvPr id="143" name="Picture 142" descr="0clip_image002.png">
          <a:extLst>
            <a:ext uri="{FF2B5EF4-FFF2-40B4-BE49-F238E27FC236}">
              <a16:creationId xmlns:a16="http://schemas.microsoft.com/office/drawing/2014/main" xmlns="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42</xdr:row>
      <xdr:rowOff>0</xdr:rowOff>
    </xdr:from>
    <xdr:ext cx="161925" cy="276225"/>
    <xdr:pic>
      <xdr:nvPicPr>
        <xdr:cNvPr id="144" name="Picture 143" descr="0clip_image003.png">
          <a:extLst>
            <a:ext uri="{FF2B5EF4-FFF2-40B4-BE49-F238E27FC236}">
              <a16:creationId xmlns:a16="http://schemas.microsoft.com/office/drawing/2014/main" xmlns="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145" name="Picture 144" descr="0clip_image001.png">
          <a:extLst>
            <a:ext uri="{FF2B5EF4-FFF2-40B4-BE49-F238E27FC236}">
              <a16:creationId xmlns:a16="http://schemas.microsoft.com/office/drawing/2014/main" xmlns="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42</xdr:row>
      <xdr:rowOff>0</xdr:rowOff>
    </xdr:from>
    <xdr:ext cx="161925" cy="276225"/>
    <xdr:pic>
      <xdr:nvPicPr>
        <xdr:cNvPr id="146" name="Picture 145" descr="0clip_image002.png">
          <a:extLst>
            <a:ext uri="{FF2B5EF4-FFF2-40B4-BE49-F238E27FC236}">
              <a16:creationId xmlns:a16="http://schemas.microsoft.com/office/drawing/2014/main" xmlns="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42</xdr:row>
      <xdr:rowOff>0</xdr:rowOff>
    </xdr:from>
    <xdr:ext cx="161925" cy="276225"/>
    <xdr:pic>
      <xdr:nvPicPr>
        <xdr:cNvPr id="147" name="Picture 146" descr="0clip_image003.png">
          <a:extLst>
            <a:ext uri="{FF2B5EF4-FFF2-40B4-BE49-F238E27FC236}">
              <a16:creationId xmlns:a16="http://schemas.microsoft.com/office/drawing/2014/main" xmlns="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47</xdr:row>
      <xdr:rowOff>0</xdr:rowOff>
    </xdr:from>
    <xdr:ext cx="161925" cy="276225"/>
    <xdr:pic>
      <xdr:nvPicPr>
        <xdr:cNvPr id="148" name="Picture 147" descr="0clip_image001.png">
          <a:extLst>
            <a:ext uri="{FF2B5EF4-FFF2-40B4-BE49-F238E27FC236}">
              <a16:creationId xmlns:a16="http://schemas.microsoft.com/office/drawing/2014/main" xmlns="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45</xdr:row>
      <xdr:rowOff>0</xdr:rowOff>
    </xdr:from>
    <xdr:ext cx="161925" cy="276225"/>
    <xdr:pic>
      <xdr:nvPicPr>
        <xdr:cNvPr id="149" name="Picture 148" descr="0clip_image002.png">
          <a:extLst>
            <a:ext uri="{FF2B5EF4-FFF2-40B4-BE49-F238E27FC236}">
              <a16:creationId xmlns:a16="http://schemas.microsoft.com/office/drawing/2014/main" xmlns="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45</xdr:row>
      <xdr:rowOff>0</xdr:rowOff>
    </xdr:from>
    <xdr:ext cx="161925" cy="276225"/>
    <xdr:pic>
      <xdr:nvPicPr>
        <xdr:cNvPr id="150" name="Picture 149" descr="0clip_image003.png">
          <a:extLst>
            <a:ext uri="{FF2B5EF4-FFF2-40B4-BE49-F238E27FC236}">
              <a16:creationId xmlns:a16="http://schemas.microsoft.com/office/drawing/2014/main" xmlns="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151" name="Picture 150" descr="0clip_image001.png">
          <a:extLst>
            <a:ext uri="{FF2B5EF4-FFF2-40B4-BE49-F238E27FC236}">
              <a16:creationId xmlns:a16="http://schemas.microsoft.com/office/drawing/2014/main" xmlns="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42</xdr:row>
      <xdr:rowOff>0</xdr:rowOff>
    </xdr:from>
    <xdr:ext cx="161925" cy="276225"/>
    <xdr:pic>
      <xdr:nvPicPr>
        <xdr:cNvPr id="152" name="Picture 151" descr="0clip_image002.png">
          <a:extLst>
            <a:ext uri="{FF2B5EF4-FFF2-40B4-BE49-F238E27FC236}">
              <a16:creationId xmlns:a16="http://schemas.microsoft.com/office/drawing/2014/main" xmlns="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42</xdr:row>
      <xdr:rowOff>0</xdr:rowOff>
    </xdr:from>
    <xdr:ext cx="161925" cy="276225"/>
    <xdr:pic>
      <xdr:nvPicPr>
        <xdr:cNvPr id="153" name="Picture 152" descr="0clip_image003.png">
          <a:extLst>
            <a:ext uri="{FF2B5EF4-FFF2-40B4-BE49-F238E27FC236}">
              <a16:creationId xmlns:a16="http://schemas.microsoft.com/office/drawing/2014/main" xmlns="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154" name="Picture 153" descr="0clip_image001.png">
          <a:extLst>
            <a:ext uri="{FF2B5EF4-FFF2-40B4-BE49-F238E27FC236}">
              <a16:creationId xmlns:a16="http://schemas.microsoft.com/office/drawing/2014/main" xmlns="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42</xdr:row>
      <xdr:rowOff>0</xdr:rowOff>
    </xdr:from>
    <xdr:ext cx="161925" cy="276225"/>
    <xdr:pic>
      <xdr:nvPicPr>
        <xdr:cNvPr id="155" name="Picture 154" descr="0clip_image002.png">
          <a:extLst>
            <a:ext uri="{FF2B5EF4-FFF2-40B4-BE49-F238E27FC236}">
              <a16:creationId xmlns:a16="http://schemas.microsoft.com/office/drawing/2014/main" xmlns="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42</xdr:row>
      <xdr:rowOff>0</xdr:rowOff>
    </xdr:from>
    <xdr:ext cx="161925" cy="276225"/>
    <xdr:pic>
      <xdr:nvPicPr>
        <xdr:cNvPr id="156" name="Picture 155" descr="0clip_image003.png">
          <a:extLst>
            <a:ext uri="{FF2B5EF4-FFF2-40B4-BE49-F238E27FC236}">
              <a16:creationId xmlns:a16="http://schemas.microsoft.com/office/drawing/2014/main" xmlns="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46</xdr:row>
      <xdr:rowOff>0</xdr:rowOff>
    </xdr:from>
    <xdr:ext cx="161925" cy="276225"/>
    <xdr:pic>
      <xdr:nvPicPr>
        <xdr:cNvPr id="157" name="Picture 156" descr="0clip_image001.png">
          <a:extLst>
            <a:ext uri="{FF2B5EF4-FFF2-40B4-BE49-F238E27FC236}">
              <a16:creationId xmlns:a16="http://schemas.microsoft.com/office/drawing/2014/main" xmlns="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42</xdr:row>
      <xdr:rowOff>0</xdr:rowOff>
    </xdr:from>
    <xdr:ext cx="161925" cy="276225"/>
    <xdr:pic>
      <xdr:nvPicPr>
        <xdr:cNvPr id="158" name="Picture 157" descr="0clip_image002.png">
          <a:extLst>
            <a:ext uri="{FF2B5EF4-FFF2-40B4-BE49-F238E27FC236}">
              <a16:creationId xmlns:a16="http://schemas.microsoft.com/office/drawing/2014/main" xmlns="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42</xdr:row>
      <xdr:rowOff>0</xdr:rowOff>
    </xdr:from>
    <xdr:ext cx="161925" cy="276225"/>
    <xdr:pic>
      <xdr:nvPicPr>
        <xdr:cNvPr id="159" name="Picture 158" descr="0clip_image003.png">
          <a:extLst>
            <a:ext uri="{FF2B5EF4-FFF2-40B4-BE49-F238E27FC236}">
              <a16:creationId xmlns:a16="http://schemas.microsoft.com/office/drawing/2014/main" xmlns="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34</xdr:row>
      <xdr:rowOff>0</xdr:rowOff>
    </xdr:from>
    <xdr:ext cx="161925" cy="276225"/>
    <xdr:pic>
      <xdr:nvPicPr>
        <xdr:cNvPr id="160" name="Picture 159" descr="0clip_image002.png">
          <a:extLst>
            <a:ext uri="{FF2B5EF4-FFF2-40B4-BE49-F238E27FC236}">
              <a16:creationId xmlns:a16="http://schemas.microsoft.com/office/drawing/2014/main" xmlns="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34</xdr:row>
      <xdr:rowOff>0</xdr:rowOff>
    </xdr:from>
    <xdr:ext cx="161925" cy="276225"/>
    <xdr:pic>
      <xdr:nvPicPr>
        <xdr:cNvPr id="161" name="Picture 160" descr="0clip_image003.png">
          <a:extLst>
            <a:ext uri="{FF2B5EF4-FFF2-40B4-BE49-F238E27FC236}">
              <a16:creationId xmlns:a16="http://schemas.microsoft.com/office/drawing/2014/main" xmlns="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26</xdr:row>
      <xdr:rowOff>0</xdr:rowOff>
    </xdr:from>
    <xdr:ext cx="161925" cy="276225"/>
    <xdr:pic>
      <xdr:nvPicPr>
        <xdr:cNvPr id="162" name="Picture 161" descr="0clip_image002.png">
          <a:extLst>
            <a:ext uri="{FF2B5EF4-FFF2-40B4-BE49-F238E27FC236}">
              <a16:creationId xmlns:a16="http://schemas.microsoft.com/office/drawing/2014/main" xmlns="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26</xdr:row>
      <xdr:rowOff>0</xdr:rowOff>
    </xdr:from>
    <xdr:ext cx="161925" cy="276225"/>
    <xdr:pic>
      <xdr:nvPicPr>
        <xdr:cNvPr id="163" name="Picture 162" descr="0clip_image003.png">
          <a:extLst>
            <a:ext uri="{FF2B5EF4-FFF2-40B4-BE49-F238E27FC236}">
              <a16:creationId xmlns:a16="http://schemas.microsoft.com/office/drawing/2014/main" xmlns="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42</xdr:row>
      <xdr:rowOff>0</xdr:rowOff>
    </xdr:from>
    <xdr:ext cx="161925" cy="276225"/>
    <xdr:pic>
      <xdr:nvPicPr>
        <xdr:cNvPr id="164" name="Picture 163" descr="0clip_image002.png">
          <a:extLst>
            <a:ext uri="{FF2B5EF4-FFF2-40B4-BE49-F238E27FC236}">
              <a16:creationId xmlns:a16="http://schemas.microsoft.com/office/drawing/2014/main" xmlns="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42</xdr:row>
      <xdr:rowOff>0</xdr:rowOff>
    </xdr:from>
    <xdr:ext cx="161925" cy="276225"/>
    <xdr:pic>
      <xdr:nvPicPr>
        <xdr:cNvPr id="165" name="Picture 164" descr="0clip_image003.png">
          <a:extLst>
            <a:ext uri="{FF2B5EF4-FFF2-40B4-BE49-F238E27FC236}">
              <a16:creationId xmlns:a16="http://schemas.microsoft.com/office/drawing/2014/main" xmlns="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42</xdr:row>
      <xdr:rowOff>0</xdr:rowOff>
    </xdr:from>
    <xdr:ext cx="161925" cy="276225"/>
    <xdr:pic>
      <xdr:nvPicPr>
        <xdr:cNvPr id="166" name="Picture 165" descr="0clip_image002.png">
          <a:extLst>
            <a:ext uri="{FF2B5EF4-FFF2-40B4-BE49-F238E27FC236}">
              <a16:creationId xmlns:a16="http://schemas.microsoft.com/office/drawing/2014/main" xmlns="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42</xdr:row>
      <xdr:rowOff>0</xdr:rowOff>
    </xdr:from>
    <xdr:ext cx="161925" cy="276225"/>
    <xdr:pic>
      <xdr:nvPicPr>
        <xdr:cNvPr id="167" name="Picture 166" descr="0clip_image003.png">
          <a:extLst>
            <a:ext uri="{FF2B5EF4-FFF2-40B4-BE49-F238E27FC236}">
              <a16:creationId xmlns:a16="http://schemas.microsoft.com/office/drawing/2014/main" xmlns="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42</xdr:row>
      <xdr:rowOff>0</xdr:rowOff>
    </xdr:from>
    <xdr:ext cx="161925" cy="276225"/>
    <xdr:pic>
      <xdr:nvPicPr>
        <xdr:cNvPr id="168" name="Picture 167" descr="0clip_image002.png">
          <a:extLst>
            <a:ext uri="{FF2B5EF4-FFF2-40B4-BE49-F238E27FC236}">
              <a16:creationId xmlns:a16="http://schemas.microsoft.com/office/drawing/2014/main" xmlns="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42</xdr:row>
      <xdr:rowOff>0</xdr:rowOff>
    </xdr:from>
    <xdr:ext cx="161925" cy="276225"/>
    <xdr:pic>
      <xdr:nvPicPr>
        <xdr:cNvPr id="169" name="Picture 168" descr="0clip_image003.png">
          <a:extLst>
            <a:ext uri="{FF2B5EF4-FFF2-40B4-BE49-F238E27FC236}">
              <a16:creationId xmlns:a16="http://schemas.microsoft.com/office/drawing/2014/main" xmlns="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42</xdr:row>
      <xdr:rowOff>0</xdr:rowOff>
    </xdr:from>
    <xdr:ext cx="161925" cy="276225"/>
    <xdr:pic>
      <xdr:nvPicPr>
        <xdr:cNvPr id="170" name="Picture 169" descr="0clip_image002.png">
          <a:extLst>
            <a:ext uri="{FF2B5EF4-FFF2-40B4-BE49-F238E27FC236}">
              <a16:creationId xmlns:a16="http://schemas.microsoft.com/office/drawing/2014/main" xmlns="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42</xdr:row>
      <xdr:rowOff>0</xdr:rowOff>
    </xdr:from>
    <xdr:ext cx="161925" cy="276225"/>
    <xdr:pic>
      <xdr:nvPicPr>
        <xdr:cNvPr id="171" name="Picture 170" descr="0clip_image003.png">
          <a:extLst>
            <a:ext uri="{FF2B5EF4-FFF2-40B4-BE49-F238E27FC236}">
              <a16:creationId xmlns:a16="http://schemas.microsoft.com/office/drawing/2014/main" xmlns="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42</xdr:row>
      <xdr:rowOff>0</xdr:rowOff>
    </xdr:from>
    <xdr:ext cx="161925" cy="276225"/>
    <xdr:pic>
      <xdr:nvPicPr>
        <xdr:cNvPr id="172" name="Picture 171" descr="0clip_image002.png">
          <a:extLst>
            <a:ext uri="{FF2B5EF4-FFF2-40B4-BE49-F238E27FC236}">
              <a16:creationId xmlns:a16="http://schemas.microsoft.com/office/drawing/2014/main" xmlns="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42</xdr:row>
      <xdr:rowOff>0</xdr:rowOff>
    </xdr:from>
    <xdr:ext cx="161925" cy="276225"/>
    <xdr:pic>
      <xdr:nvPicPr>
        <xdr:cNvPr id="173" name="Picture 172" descr="0clip_image003.png">
          <a:extLst>
            <a:ext uri="{FF2B5EF4-FFF2-40B4-BE49-F238E27FC236}">
              <a16:creationId xmlns:a16="http://schemas.microsoft.com/office/drawing/2014/main" xmlns="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174" name="Picture 173" descr="0clip_image001.png">
          <a:extLst>
            <a:ext uri="{FF2B5EF4-FFF2-40B4-BE49-F238E27FC236}">
              <a16:creationId xmlns:a16="http://schemas.microsoft.com/office/drawing/2014/main" xmlns="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571501</xdr:colOff>
      <xdr:row>30</xdr:row>
      <xdr:rowOff>11205</xdr:rowOff>
    </xdr:from>
    <xdr:ext cx="161925" cy="276225"/>
    <xdr:pic>
      <xdr:nvPicPr>
        <xdr:cNvPr id="175" name="Picture 174" descr="0clip_image002.png">
          <a:extLst>
            <a:ext uri="{FF2B5EF4-FFF2-40B4-BE49-F238E27FC236}">
              <a16:creationId xmlns:a16="http://schemas.microsoft.com/office/drawing/2014/main" xmlns="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17207" y="5815852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176" name="Picture 175" descr="0clip_image003.png">
          <a:extLst>
            <a:ext uri="{FF2B5EF4-FFF2-40B4-BE49-F238E27FC236}">
              <a16:creationId xmlns:a16="http://schemas.microsoft.com/office/drawing/2014/main" xmlns="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177" name="Picture 176" descr="0clip_image001.png">
          <a:extLst>
            <a:ext uri="{FF2B5EF4-FFF2-40B4-BE49-F238E27FC236}">
              <a16:creationId xmlns:a16="http://schemas.microsoft.com/office/drawing/2014/main" xmlns="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178" name="Picture 177" descr="0clip_image002.png">
          <a:extLst>
            <a:ext uri="{FF2B5EF4-FFF2-40B4-BE49-F238E27FC236}">
              <a16:creationId xmlns:a16="http://schemas.microsoft.com/office/drawing/2014/main" xmlns="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179" name="Picture 178" descr="0clip_image003.png">
          <a:extLst>
            <a:ext uri="{FF2B5EF4-FFF2-40B4-BE49-F238E27FC236}">
              <a16:creationId xmlns:a16="http://schemas.microsoft.com/office/drawing/2014/main" xmlns="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180" name="Picture 179" descr="0clip_image001.png">
          <a:extLst>
            <a:ext uri="{FF2B5EF4-FFF2-40B4-BE49-F238E27FC236}">
              <a16:creationId xmlns:a16="http://schemas.microsoft.com/office/drawing/2014/main" xmlns="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181" name="Picture 180" descr="0clip_image002.png">
          <a:extLst>
            <a:ext uri="{FF2B5EF4-FFF2-40B4-BE49-F238E27FC236}">
              <a16:creationId xmlns:a16="http://schemas.microsoft.com/office/drawing/2014/main" xmlns="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182" name="Picture 181" descr="0clip_image003.png">
          <a:extLst>
            <a:ext uri="{FF2B5EF4-FFF2-40B4-BE49-F238E27FC236}">
              <a16:creationId xmlns:a16="http://schemas.microsoft.com/office/drawing/2014/main" xmlns="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183" name="Picture 182" descr="0clip_image001.png">
          <a:extLst>
            <a:ext uri="{FF2B5EF4-FFF2-40B4-BE49-F238E27FC236}">
              <a16:creationId xmlns:a16="http://schemas.microsoft.com/office/drawing/2014/main" xmlns="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184" name="Picture 183" descr="0clip_image002.png">
          <a:extLst>
            <a:ext uri="{FF2B5EF4-FFF2-40B4-BE49-F238E27FC236}">
              <a16:creationId xmlns:a16="http://schemas.microsoft.com/office/drawing/2014/main" xmlns="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185" name="Picture 184" descr="0clip_image003.png">
          <a:extLst>
            <a:ext uri="{FF2B5EF4-FFF2-40B4-BE49-F238E27FC236}">
              <a16:creationId xmlns:a16="http://schemas.microsoft.com/office/drawing/2014/main" xmlns="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186" name="Picture 185" descr="0clip_image001.png">
          <a:extLst>
            <a:ext uri="{FF2B5EF4-FFF2-40B4-BE49-F238E27FC236}">
              <a16:creationId xmlns:a16="http://schemas.microsoft.com/office/drawing/2014/main" xmlns="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187" name="Picture 186" descr="0clip_image002.png">
          <a:extLst>
            <a:ext uri="{FF2B5EF4-FFF2-40B4-BE49-F238E27FC236}">
              <a16:creationId xmlns:a16="http://schemas.microsoft.com/office/drawing/2014/main" xmlns="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188" name="Picture 187" descr="0clip_image003.png">
          <a:extLst>
            <a:ext uri="{FF2B5EF4-FFF2-40B4-BE49-F238E27FC236}">
              <a16:creationId xmlns:a16="http://schemas.microsoft.com/office/drawing/2014/main" xmlns="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189" name="Picture 188" descr="0clip_image001.png">
          <a:extLst>
            <a:ext uri="{FF2B5EF4-FFF2-40B4-BE49-F238E27FC236}">
              <a16:creationId xmlns:a16="http://schemas.microsoft.com/office/drawing/2014/main" xmlns="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190" name="Picture 189" descr="0clip_image002.png">
          <a:extLst>
            <a:ext uri="{FF2B5EF4-FFF2-40B4-BE49-F238E27FC236}">
              <a16:creationId xmlns:a16="http://schemas.microsoft.com/office/drawing/2014/main" xmlns="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191" name="Picture 190" descr="0clip_image003.png">
          <a:extLst>
            <a:ext uri="{FF2B5EF4-FFF2-40B4-BE49-F238E27FC236}">
              <a16:creationId xmlns:a16="http://schemas.microsoft.com/office/drawing/2014/main" xmlns="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192" name="Picture 191" descr="0clip_image001.png">
          <a:extLst>
            <a:ext uri="{FF2B5EF4-FFF2-40B4-BE49-F238E27FC236}">
              <a16:creationId xmlns:a16="http://schemas.microsoft.com/office/drawing/2014/main" xmlns="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193" name="Picture 192" descr="0clip_image002.png">
          <a:extLst>
            <a:ext uri="{FF2B5EF4-FFF2-40B4-BE49-F238E27FC236}">
              <a16:creationId xmlns:a16="http://schemas.microsoft.com/office/drawing/2014/main" xmlns="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194" name="Picture 193" descr="0clip_image003.png">
          <a:extLst>
            <a:ext uri="{FF2B5EF4-FFF2-40B4-BE49-F238E27FC236}">
              <a16:creationId xmlns:a16="http://schemas.microsoft.com/office/drawing/2014/main" xmlns="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195" name="Picture 194" descr="0clip_image001.png">
          <a:extLst>
            <a:ext uri="{FF2B5EF4-FFF2-40B4-BE49-F238E27FC236}">
              <a16:creationId xmlns:a16="http://schemas.microsoft.com/office/drawing/2014/main" xmlns="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196" name="Picture 195" descr="0clip_image002.png">
          <a:extLst>
            <a:ext uri="{FF2B5EF4-FFF2-40B4-BE49-F238E27FC236}">
              <a16:creationId xmlns:a16="http://schemas.microsoft.com/office/drawing/2014/main" xmlns="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197" name="Picture 196" descr="0clip_image003.png">
          <a:extLst>
            <a:ext uri="{FF2B5EF4-FFF2-40B4-BE49-F238E27FC236}">
              <a16:creationId xmlns:a16="http://schemas.microsoft.com/office/drawing/2014/main" xmlns="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198" name="Picture 197" descr="0clip_image002.png">
          <a:extLst>
            <a:ext uri="{FF2B5EF4-FFF2-40B4-BE49-F238E27FC236}">
              <a16:creationId xmlns:a16="http://schemas.microsoft.com/office/drawing/2014/main" xmlns="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199" name="Picture 198" descr="0clip_image003.png">
          <a:extLst>
            <a:ext uri="{FF2B5EF4-FFF2-40B4-BE49-F238E27FC236}">
              <a16:creationId xmlns:a16="http://schemas.microsoft.com/office/drawing/2014/main" xmlns="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200" name="Picture 199" descr="0clip_image002.png">
          <a:extLst>
            <a:ext uri="{FF2B5EF4-FFF2-40B4-BE49-F238E27FC236}">
              <a16:creationId xmlns:a16="http://schemas.microsoft.com/office/drawing/2014/main" xmlns="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201" name="Picture 200" descr="0clip_image003.png">
          <a:extLst>
            <a:ext uri="{FF2B5EF4-FFF2-40B4-BE49-F238E27FC236}">
              <a16:creationId xmlns:a16="http://schemas.microsoft.com/office/drawing/2014/main" xmlns="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202" name="Picture 201" descr="0clip_image002.png">
          <a:extLst>
            <a:ext uri="{FF2B5EF4-FFF2-40B4-BE49-F238E27FC236}">
              <a16:creationId xmlns:a16="http://schemas.microsoft.com/office/drawing/2014/main" xmlns="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203" name="Picture 202" descr="0clip_image003.png">
          <a:extLst>
            <a:ext uri="{FF2B5EF4-FFF2-40B4-BE49-F238E27FC236}">
              <a16:creationId xmlns:a16="http://schemas.microsoft.com/office/drawing/2014/main" xmlns="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204" name="Picture 203" descr="0clip_image002.png">
          <a:extLst>
            <a:ext uri="{FF2B5EF4-FFF2-40B4-BE49-F238E27FC236}">
              <a16:creationId xmlns:a16="http://schemas.microsoft.com/office/drawing/2014/main" xmlns="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205" name="Picture 204" descr="0clip_image003.png">
          <a:extLst>
            <a:ext uri="{FF2B5EF4-FFF2-40B4-BE49-F238E27FC236}">
              <a16:creationId xmlns:a16="http://schemas.microsoft.com/office/drawing/2014/main" xmlns="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206" name="Picture 205" descr="0clip_image002.png">
          <a:extLst>
            <a:ext uri="{FF2B5EF4-FFF2-40B4-BE49-F238E27FC236}">
              <a16:creationId xmlns:a16="http://schemas.microsoft.com/office/drawing/2014/main" xmlns="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207" name="Picture 206" descr="0clip_image003.png">
          <a:extLst>
            <a:ext uri="{FF2B5EF4-FFF2-40B4-BE49-F238E27FC236}">
              <a16:creationId xmlns:a16="http://schemas.microsoft.com/office/drawing/2014/main" xmlns="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208" name="Picture 207" descr="0clip_image002.png">
          <a:extLst>
            <a:ext uri="{FF2B5EF4-FFF2-40B4-BE49-F238E27FC236}">
              <a16:creationId xmlns:a16="http://schemas.microsoft.com/office/drawing/2014/main" xmlns="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209" name="Picture 208" descr="0clip_image003.png">
          <a:extLst>
            <a:ext uri="{FF2B5EF4-FFF2-40B4-BE49-F238E27FC236}">
              <a16:creationId xmlns:a16="http://schemas.microsoft.com/office/drawing/2014/main" xmlns="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210" name="Picture 209" descr="0clip_image002.png">
          <a:extLst>
            <a:ext uri="{FF2B5EF4-FFF2-40B4-BE49-F238E27FC236}">
              <a16:creationId xmlns:a16="http://schemas.microsoft.com/office/drawing/2014/main" xmlns="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211" name="Picture 210" descr="0clip_image003.png">
          <a:extLst>
            <a:ext uri="{FF2B5EF4-FFF2-40B4-BE49-F238E27FC236}">
              <a16:creationId xmlns:a16="http://schemas.microsoft.com/office/drawing/2014/main" xmlns="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212" name="Picture 211" descr="0clip_image001.png">
          <a:extLst>
            <a:ext uri="{FF2B5EF4-FFF2-40B4-BE49-F238E27FC236}">
              <a16:creationId xmlns:a16="http://schemas.microsoft.com/office/drawing/2014/main" xmlns="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05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213" name="Picture 212" descr="0clip_image002.png">
          <a:extLst>
            <a:ext uri="{FF2B5EF4-FFF2-40B4-BE49-F238E27FC236}">
              <a16:creationId xmlns:a16="http://schemas.microsoft.com/office/drawing/2014/main" xmlns="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214" name="Picture 213" descr="0clip_image003.png">
          <a:extLst>
            <a:ext uri="{FF2B5EF4-FFF2-40B4-BE49-F238E27FC236}">
              <a16:creationId xmlns:a16="http://schemas.microsoft.com/office/drawing/2014/main" xmlns="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215" name="Picture 214" descr="0clip_image001.png">
          <a:extLst>
            <a:ext uri="{FF2B5EF4-FFF2-40B4-BE49-F238E27FC236}">
              <a16:creationId xmlns:a16="http://schemas.microsoft.com/office/drawing/2014/main" xmlns="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216" name="Picture 215" descr="0clip_image002.png">
          <a:extLst>
            <a:ext uri="{FF2B5EF4-FFF2-40B4-BE49-F238E27FC236}">
              <a16:creationId xmlns:a16="http://schemas.microsoft.com/office/drawing/2014/main" xmlns="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217" name="Picture 216" descr="0clip_image003.png">
          <a:extLst>
            <a:ext uri="{FF2B5EF4-FFF2-40B4-BE49-F238E27FC236}">
              <a16:creationId xmlns:a16="http://schemas.microsoft.com/office/drawing/2014/main" xmlns="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218" name="Picture 217" descr="0clip_image001.png">
          <a:extLst>
            <a:ext uri="{FF2B5EF4-FFF2-40B4-BE49-F238E27FC236}">
              <a16:creationId xmlns:a16="http://schemas.microsoft.com/office/drawing/2014/main" xmlns="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219" name="Picture 218" descr="0clip_image002.png">
          <a:extLst>
            <a:ext uri="{FF2B5EF4-FFF2-40B4-BE49-F238E27FC236}">
              <a16:creationId xmlns:a16="http://schemas.microsoft.com/office/drawing/2014/main" xmlns="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220" name="Picture 219" descr="0clip_image003.png">
          <a:extLst>
            <a:ext uri="{FF2B5EF4-FFF2-40B4-BE49-F238E27FC236}">
              <a16:creationId xmlns:a16="http://schemas.microsoft.com/office/drawing/2014/main" xmlns="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221" name="Picture 220" descr="0clip_image001.png">
          <a:extLst>
            <a:ext uri="{FF2B5EF4-FFF2-40B4-BE49-F238E27FC236}">
              <a16:creationId xmlns:a16="http://schemas.microsoft.com/office/drawing/2014/main" xmlns="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222" name="Picture 221" descr="0clip_image002.png">
          <a:extLst>
            <a:ext uri="{FF2B5EF4-FFF2-40B4-BE49-F238E27FC236}">
              <a16:creationId xmlns:a16="http://schemas.microsoft.com/office/drawing/2014/main" xmlns="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223" name="Picture 222" descr="0clip_image003.png">
          <a:extLst>
            <a:ext uri="{FF2B5EF4-FFF2-40B4-BE49-F238E27FC236}">
              <a16:creationId xmlns:a16="http://schemas.microsoft.com/office/drawing/2014/main" xmlns="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224" name="Picture 223" descr="0clip_image001.png">
          <a:extLst>
            <a:ext uri="{FF2B5EF4-FFF2-40B4-BE49-F238E27FC236}">
              <a16:creationId xmlns:a16="http://schemas.microsoft.com/office/drawing/2014/main" xmlns="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225" name="Picture 224" descr="0clip_image002.png">
          <a:extLst>
            <a:ext uri="{FF2B5EF4-FFF2-40B4-BE49-F238E27FC236}">
              <a16:creationId xmlns:a16="http://schemas.microsoft.com/office/drawing/2014/main" xmlns="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226" name="Picture 225" descr="0clip_image003.png">
          <a:extLst>
            <a:ext uri="{FF2B5EF4-FFF2-40B4-BE49-F238E27FC236}">
              <a16:creationId xmlns:a16="http://schemas.microsoft.com/office/drawing/2014/main" xmlns="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227" name="Picture 226" descr="0clip_image001.png">
          <a:extLst>
            <a:ext uri="{FF2B5EF4-FFF2-40B4-BE49-F238E27FC236}">
              <a16:creationId xmlns:a16="http://schemas.microsoft.com/office/drawing/2014/main" xmlns="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228" name="Picture 227" descr="0clip_image002.png">
          <a:extLst>
            <a:ext uri="{FF2B5EF4-FFF2-40B4-BE49-F238E27FC236}">
              <a16:creationId xmlns:a16="http://schemas.microsoft.com/office/drawing/2014/main" xmlns="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229" name="Picture 228" descr="0clip_image003.png">
          <a:extLst>
            <a:ext uri="{FF2B5EF4-FFF2-40B4-BE49-F238E27FC236}">
              <a16:creationId xmlns:a16="http://schemas.microsoft.com/office/drawing/2014/main" xmlns="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230" name="Picture 229" descr="0clip_image001.png">
          <a:extLst>
            <a:ext uri="{FF2B5EF4-FFF2-40B4-BE49-F238E27FC236}">
              <a16:creationId xmlns:a16="http://schemas.microsoft.com/office/drawing/2014/main" xmlns="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231" name="Picture 230" descr="0clip_image002.png">
          <a:extLst>
            <a:ext uri="{FF2B5EF4-FFF2-40B4-BE49-F238E27FC236}">
              <a16:creationId xmlns:a16="http://schemas.microsoft.com/office/drawing/2014/main" xmlns="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232" name="Picture 231" descr="0clip_image003.png">
          <a:extLst>
            <a:ext uri="{FF2B5EF4-FFF2-40B4-BE49-F238E27FC236}">
              <a16:creationId xmlns:a16="http://schemas.microsoft.com/office/drawing/2014/main" xmlns="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233" name="Picture 232" descr="0clip_image001.png">
          <a:extLst>
            <a:ext uri="{FF2B5EF4-FFF2-40B4-BE49-F238E27FC236}">
              <a16:creationId xmlns:a16="http://schemas.microsoft.com/office/drawing/2014/main" xmlns="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234" name="Picture 233" descr="0clip_image002.png">
          <a:extLst>
            <a:ext uri="{FF2B5EF4-FFF2-40B4-BE49-F238E27FC236}">
              <a16:creationId xmlns:a16="http://schemas.microsoft.com/office/drawing/2014/main" xmlns="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235" name="Picture 234" descr="0clip_image003.png">
          <a:extLst>
            <a:ext uri="{FF2B5EF4-FFF2-40B4-BE49-F238E27FC236}">
              <a16:creationId xmlns:a16="http://schemas.microsoft.com/office/drawing/2014/main" xmlns="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236" name="Picture 235" descr="0clip_image002.png">
          <a:extLst>
            <a:ext uri="{FF2B5EF4-FFF2-40B4-BE49-F238E27FC236}">
              <a16:creationId xmlns:a16="http://schemas.microsoft.com/office/drawing/2014/main" xmlns="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237" name="Picture 236" descr="0clip_image003.png">
          <a:extLst>
            <a:ext uri="{FF2B5EF4-FFF2-40B4-BE49-F238E27FC236}">
              <a16:creationId xmlns:a16="http://schemas.microsoft.com/office/drawing/2014/main" xmlns="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238" name="Picture 237" descr="0clip_image002.png">
          <a:extLst>
            <a:ext uri="{FF2B5EF4-FFF2-40B4-BE49-F238E27FC236}">
              <a16:creationId xmlns:a16="http://schemas.microsoft.com/office/drawing/2014/main" xmlns="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239" name="Picture 238" descr="0clip_image003.png">
          <a:extLst>
            <a:ext uri="{FF2B5EF4-FFF2-40B4-BE49-F238E27FC236}">
              <a16:creationId xmlns:a16="http://schemas.microsoft.com/office/drawing/2014/main" xmlns="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240" name="Picture 239" descr="0clip_image002.png">
          <a:extLst>
            <a:ext uri="{FF2B5EF4-FFF2-40B4-BE49-F238E27FC236}">
              <a16:creationId xmlns:a16="http://schemas.microsoft.com/office/drawing/2014/main" xmlns="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241" name="Picture 240" descr="0clip_image003.png">
          <a:extLst>
            <a:ext uri="{FF2B5EF4-FFF2-40B4-BE49-F238E27FC236}">
              <a16:creationId xmlns:a16="http://schemas.microsoft.com/office/drawing/2014/main" xmlns="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242" name="Picture 241" descr="0clip_image002.png">
          <a:extLst>
            <a:ext uri="{FF2B5EF4-FFF2-40B4-BE49-F238E27FC236}">
              <a16:creationId xmlns:a16="http://schemas.microsoft.com/office/drawing/2014/main" xmlns="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243" name="Picture 242" descr="0clip_image003.png">
          <a:extLst>
            <a:ext uri="{FF2B5EF4-FFF2-40B4-BE49-F238E27FC236}">
              <a16:creationId xmlns:a16="http://schemas.microsoft.com/office/drawing/2014/main" xmlns="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244" name="Picture 243" descr="0clip_image002.png">
          <a:extLst>
            <a:ext uri="{FF2B5EF4-FFF2-40B4-BE49-F238E27FC236}">
              <a16:creationId xmlns:a16="http://schemas.microsoft.com/office/drawing/2014/main" xmlns="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245" name="Picture 244" descr="0clip_image003.png">
          <a:extLst>
            <a:ext uri="{FF2B5EF4-FFF2-40B4-BE49-F238E27FC236}">
              <a16:creationId xmlns:a16="http://schemas.microsoft.com/office/drawing/2014/main" xmlns="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246" name="Picture 245" descr="0clip_image002.png">
          <a:extLst>
            <a:ext uri="{FF2B5EF4-FFF2-40B4-BE49-F238E27FC236}">
              <a16:creationId xmlns:a16="http://schemas.microsoft.com/office/drawing/2014/main" xmlns="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247" name="Picture 246" descr="0clip_image003.png">
          <a:extLst>
            <a:ext uri="{FF2B5EF4-FFF2-40B4-BE49-F238E27FC236}">
              <a16:creationId xmlns:a16="http://schemas.microsoft.com/office/drawing/2014/main" xmlns="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248" name="Picture 247" descr="0clip_image002.png">
          <a:extLst>
            <a:ext uri="{FF2B5EF4-FFF2-40B4-BE49-F238E27FC236}">
              <a16:creationId xmlns:a16="http://schemas.microsoft.com/office/drawing/2014/main" xmlns="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249" name="Picture 248" descr="0clip_image003.png">
          <a:extLst>
            <a:ext uri="{FF2B5EF4-FFF2-40B4-BE49-F238E27FC236}">
              <a16:creationId xmlns:a16="http://schemas.microsoft.com/office/drawing/2014/main" xmlns="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41</xdr:row>
      <xdr:rowOff>0</xdr:rowOff>
    </xdr:from>
    <xdr:ext cx="161925" cy="276225"/>
    <xdr:pic>
      <xdr:nvPicPr>
        <xdr:cNvPr id="250" name="Picture 249" descr="0clip_image001.png">
          <a:extLst>
            <a:ext uri="{FF2B5EF4-FFF2-40B4-BE49-F238E27FC236}">
              <a16:creationId xmlns:a16="http://schemas.microsoft.com/office/drawing/2014/main" xmlns="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7896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37</xdr:row>
      <xdr:rowOff>0</xdr:rowOff>
    </xdr:from>
    <xdr:ext cx="161925" cy="276225"/>
    <xdr:pic>
      <xdr:nvPicPr>
        <xdr:cNvPr id="251" name="Picture 250" descr="0clip_image002.png">
          <a:extLst>
            <a:ext uri="{FF2B5EF4-FFF2-40B4-BE49-F238E27FC236}">
              <a16:creationId xmlns:a16="http://schemas.microsoft.com/office/drawing/2014/main" xmlns="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37</xdr:row>
      <xdr:rowOff>0</xdr:rowOff>
    </xdr:from>
    <xdr:ext cx="161925" cy="276225"/>
    <xdr:pic>
      <xdr:nvPicPr>
        <xdr:cNvPr id="252" name="Picture 251" descr="0clip_image003.png">
          <a:extLst>
            <a:ext uri="{FF2B5EF4-FFF2-40B4-BE49-F238E27FC236}">
              <a16:creationId xmlns:a16="http://schemas.microsoft.com/office/drawing/2014/main" xmlns="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45</xdr:row>
      <xdr:rowOff>0</xdr:rowOff>
    </xdr:from>
    <xdr:ext cx="161925" cy="276225"/>
    <xdr:pic>
      <xdr:nvPicPr>
        <xdr:cNvPr id="253" name="Picture 252" descr="0clip_image001.png">
          <a:extLst>
            <a:ext uri="{FF2B5EF4-FFF2-40B4-BE49-F238E27FC236}">
              <a16:creationId xmlns:a16="http://schemas.microsoft.com/office/drawing/2014/main" xmlns="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45</xdr:row>
      <xdr:rowOff>0</xdr:rowOff>
    </xdr:from>
    <xdr:ext cx="161925" cy="276225"/>
    <xdr:pic>
      <xdr:nvPicPr>
        <xdr:cNvPr id="254" name="Picture 253" descr="0clip_image002.png">
          <a:extLst>
            <a:ext uri="{FF2B5EF4-FFF2-40B4-BE49-F238E27FC236}">
              <a16:creationId xmlns:a16="http://schemas.microsoft.com/office/drawing/2014/main" xmlns="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45</xdr:row>
      <xdr:rowOff>0</xdr:rowOff>
    </xdr:from>
    <xdr:ext cx="161925" cy="276225"/>
    <xdr:pic>
      <xdr:nvPicPr>
        <xdr:cNvPr id="255" name="Picture 254" descr="0clip_image003.png">
          <a:extLst>
            <a:ext uri="{FF2B5EF4-FFF2-40B4-BE49-F238E27FC236}">
              <a16:creationId xmlns:a16="http://schemas.microsoft.com/office/drawing/2014/main" xmlns="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46</xdr:row>
      <xdr:rowOff>0</xdr:rowOff>
    </xdr:from>
    <xdr:ext cx="161925" cy="276225"/>
    <xdr:pic>
      <xdr:nvPicPr>
        <xdr:cNvPr id="256" name="Picture 255" descr="0clip_image001.png">
          <a:extLst>
            <a:ext uri="{FF2B5EF4-FFF2-40B4-BE49-F238E27FC236}">
              <a16:creationId xmlns:a16="http://schemas.microsoft.com/office/drawing/2014/main" xmlns="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46</xdr:row>
      <xdr:rowOff>0</xdr:rowOff>
    </xdr:from>
    <xdr:ext cx="161925" cy="276225"/>
    <xdr:pic>
      <xdr:nvPicPr>
        <xdr:cNvPr id="257" name="Picture 256" descr="0clip_image002.png">
          <a:extLst>
            <a:ext uri="{FF2B5EF4-FFF2-40B4-BE49-F238E27FC236}">
              <a16:creationId xmlns:a16="http://schemas.microsoft.com/office/drawing/2014/main" xmlns="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46</xdr:row>
      <xdr:rowOff>0</xdr:rowOff>
    </xdr:from>
    <xdr:ext cx="161925" cy="276225"/>
    <xdr:pic>
      <xdr:nvPicPr>
        <xdr:cNvPr id="258" name="Picture 257" descr="0clip_image003.png">
          <a:extLst>
            <a:ext uri="{FF2B5EF4-FFF2-40B4-BE49-F238E27FC236}">
              <a16:creationId xmlns:a16="http://schemas.microsoft.com/office/drawing/2014/main" xmlns="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46</xdr:row>
      <xdr:rowOff>0</xdr:rowOff>
    </xdr:from>
    <xdr:ext cx="161925" cy="276225"/>
    <xdr:pic>
      <xdr:nvPicPr>
        <xdr:cNvPr id="259" name="Picture 258" descr="0clip_image001.png">
          <a:extLst>
            <a:ext uri="{FF2B5EF4-FFF2-40B4-BE49-F238E27FC236}">
              <a16:creationId xmlns:a16="http://schemas.microsoft.com/office/drawing/2014/main" xmlns="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46</xdr:row>
      <xdr:rowOff>0</xdr:rowOff>
    </xdr:from>
    <xdr:ext cx="161925" cy="276225"/>
    <xdr:pic>
      <xdr:nvPicPr>
        <xdr:cNvPr id="260" name="Picture 259" descr="0clip_image002.png">
          <a:extLst>
            <a:ext uri="{FF2B5EF4-FFF2-40B4-BE49-F238E27FC236}">
              <a16:creationId xmlns:a16="http://schemas.microsoft.com/office/drawing/2014/main" xmlns="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46</xdr:row>
      <xdr:rowOff>0</xdr:rowOff>
    </xdr:from>
    <xdr:ext cx="161925" cy="276225"/>
    <xdr:pic>
      <xdr:nvPicPr>
        <xdr:cNvPr id="261" name="Picture 260" descr="0clip_image003.png">
          <a:extLst>
            <a:ext uri="{FF2B5EF4-FFF2-40B4-BE49-F238E27FC236}">
              <a16:creationId xmlns:a16="http://schemas.microsoft.com/office/drawing/2014/main" xmlns="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47</xdr:row>
      <xdr:rowOff>0</xdr:rowOff>
    </xdr:from>
    <xdr:ext cx="161925" cy="276225"/>
    <xdr:pic>
      <xdr:nvPicPr>
        <xdr:cNvPr id="262" name="Picture 261" descr="0clip_image001.png">
          <a:extLst>
            <a:ext uri="{FF2B5EF4-FFF2-40B4-BE49-F238E27FC236}">
              <a16:creationId xmlns:a16="http://schemas.microsoft.com/office/drawing/2014/main" xmlns="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47</xdr:row>
      <xdr:rowOff>0</xdr:rowOff>
    </xdr:from>
    <xdr:ext cx="161925" cy="276225"/>
    <xdr:pic>
      <xdr:nvPicPr>
        <xdr:cNvPr id="263" name="Picture 262" descr="0clip_image002.png">
          <a:extLst>
            <a:ext uri="{FF2B5EF4-FFF2-40B4-BE49-F238E27FC236}">
              <a16:creationId xmlns:a16="http://schemas.microsoft.com/office/drawing/2014/main" xmlns="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47</xdr:row>
      <xdr:rowOff>0</xdr:rowOff>
    </xdr:from>
    <xdr:ext cx="161925" cy="276225"/>
    <xdr:pic>
      <xdr:nvPicPr>
        <xdr:cNvPr id="264" name="Picture 263" descr="0clip_image003.png">
          <a:extLst>
            <a:ext uri="{FF2B5EF4-FFF2-40B4-BE49-F238E27FC236}">
              <a16:creationId xmlns:a16="http://schemas.microsoft.com/office/drawing/2014/main" xmlns="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46</xdr:row>
      <xdr:rowOff>0</xdr:rowOff>
    </xdr:from>
    <xdr:ext cx="161925" cy="276225"/>
    <xdr:pic>
      <xdr:nvPicPr>
        <xdr:cNvPr id="265" name="Picture 264" descr="0clip_image001.png">
          <a:extLst>
            <a:ext uri="{FF2B5EF4-FFF2-40B4-BE49-F238E27FC236}">
              <a16:creationId xmlns:a16="http://schemas.microsoft.com/office/drawing/2014/main" xmlns="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46</xdr:row>
      <xdr:rowOff>0</xdr:rowOff>
    </xdr:from>
    <xdr:ext cx="161925" cy="276225"/>
    <xdr:pic>
      <xdr:nvPicPr>
        <xdr:cNvPr id="266" name="Picture 265" descr="0clip_image002.png">
          <a:extLst>
            <a:ext uri="{FF2B5EF4-FFF2-40B4-BE49-F238E27FC236}">
              <a16:creationId xmlns:a16="http://schemas.microsoft.com/office/drawing/2014/main" xmlns="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46</xdr:row>
      <xdr:rowOff>0</xdr:rowOff>
    </xdr:from>
    <xdr:ext cx="161925" cy="276225"/>
    <xdr:pic>
      <xdr:nvPicPr>
        <xdr:cNvPr id="267" name="Picture 266" descr="0clip_image003.png">
          <a:extLst>
            <a:ext uri="{FF2B5EF4-FFF2-40B4-BE49-F238E27FC236}">
              <a16:creationId xmlns:a16="http://schemas.microsoft.com/office/drawing/2014/main" xmlns="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46</xdr:row>
      <xdr:rowOff>0</xdr:rowOff>
    </xdr:from>
    <xdr:ext cx="161925" cy="276225"/>
    <xdr:pic>
      <xdr:nvPicPr>
        <xdr:cNvPr id="268" name="Picture 267" descr="0clip_image001.png">
          <a:extLst>
            <a:ext uri="{FF2B5EF4-FFF2-40B4-BE49-F238E27FC236}">
              <a16:creationId xmlns:a16="http://schemas.microsoft.com/office/drawing/2014/main" xmlns="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46</xdr:row>
      <xdr:rowOff>0</xdr:rowOff>
    </xdr:from>
    <xdr:ext cx="161925" cy="276225"/>
    <xdr:pic>
      <xdr:nvPicPr>
        <xdr:cNvPr id="269" name="Picture 268" descr="0clip_image002.png">
          <a:extLst>
            <a:ext uri="{FF2B5EF4-FFF2-40B4-BE49-F238E27FC236}">
              <a16:creationId xmlns:a16="http://schemas.microsoft.com/office/drawing/2014/main" xmlns="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46</xdr:row>
      <xdr:rowOff>0</xdr:rowOff>
    </xdr:from>
    <xdr:ext cx="161925" cy="276225"/>
    <xdr:pic>
      <xdr:nvPicPr>
        <xdr:cNvPr id="270" name="Picture 269" descr="0clip_image003.png">
          <a:extLst>
            <a:ext uri="{FF2B5EF4-FFF2-40B4-BE49-F238E27FC236}">
              <a16:creationId xmlns:a16="http://schemas.microsoft.com/office/drawing/2014/main" xmlns="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46</xdr:row>
      <xdr:rowOff>0</xdr:rowOff>
    </xdr:from>
    <xdr:ext cx="161925" cy="276225"/>
    <xdr:pic>
      <xdr:nvPicPr>
        <xdr:cNvPr id="271" name="Picture 270" descr="0clip_image001.png">
          <a:extLst>
            <a:ext uri="{FF2B5EF4-FFF2-40B4-BE49-F238E27FC236}">
              <a16:creationId xmlns:a16="http://schemas.microsoft.com/office/drawing/2014/main" xmlns="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46</xdr:row>
      <xdr:rowOff>0</xdr:rowOff>
    </xdr:from>
    <xdr:ext cx="161925" cy="276225"/>
    <xdr:pic>
      <xdr:nvPicPr>
        <xdr:cNvPr id="272" name="Picture 271" descr="0clip_image002.png">
          <a:extLst>
            <a:ext uri="{FF2B5EF4-FFF2-40B4-BE49-F238E27FC236}">
              <a16:creationId xmlns:a16="http://schemas.microsoft.com/office/drawing/2014/main" xmlns="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46</xdr:row>
      <xdr:rowOff>0</xdr:rowOff>
    </xdr:from>
    <xdr:ext cx="161925" cy="276225"/>
    <xdr:pic>
      <xdr:nvPicPr>
        <xdr:cNvPr id="273" name="Picture 272" descr="0clip_image003.png">
          <a:extLst>
            <a:ext uri="{FF2B5EF4-FFF2-40B4-BE49-F238E27FC236}">
              <a16:creationId xmlns:a16="http://schemas.microsoft.com/office/drawing/2014/main" xmlns="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37</xdr:row>
      <xdr:rowOff>0</xdr:rowOff>
    </xdr:from>
    <xdr:ext cx="161925" cy="276225"/>
    <xdr:pic>
      <xdr:nvPicPr>
        <xdr:cNvPr id="274" name="Picture 273" descr="0clip_image002.png">
          <a:extLst>
            <a:ext uri="{FF2B5EF4-FFF2-40B4-BE49-F238E27FC236}">
              <a16:creationId xmlns:a16="http://schemas.microsoft.com/office/drawing/2014/main" xmlns="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37</xdr:row>
      <xdr:rowOff>0</xdr:rowOff>
    </xdr:from>
    <xdr:ext cx="161925" cy="276225"/>
    <xdr:pic>
      <xdr:nvPicPr>
        <xdr:cNvPr id="275" name="Picture 274" descr="0clip_image003.png">
          <a:extLst>
            <a:ext uri="{FF2B5EF4-FFF2-40B4-BE49-F238E27FC236}">
              <a16:creationId xmlns:a16="http://schemas.microsoft.com/office/drawing/2014/main" xmlns="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45</xdr:row>
      <xdr:rowOff>0</xdr:rowOff>
    </xdr:from>
    <xdr:ext cx="161925" cy="276225"/>
    <xdr:pic>
      <xdr:nvPicPr>
        <xdr:cNvPr id="276" name="Picture 275" descr="0clip_image002.png">
          <a:extLst>
            <a:ext uri="{FF2B5EF4-FFF2-40B4-BE49-F238E27FC236}">
              <a16:creationId xmlns:a16="http://schemas.microsoft.com/office/drawing/2014/main" xmlns="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45</xdr:row>
      <xdr:rowOff>0</xdr:rowOff>
    </xdr:from>
    <xdr:ext cx="161925" cy="276225"/>
    <xdr:pic>
      <xdr:nvPicPr>
        <xdr:cNvPr id="277" name="Picture 276" descr="0clip_image003.png">
          <a:extLst>
            <a:ext uri="{FF2B5EF4-FFF2-40B4-BE49-F238E27FC236}">
              <a16:creationId xmlns:a16="http://schemas.microsoft.com/office/drawing/2014/main" xmlns="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46</xdr:row>
      <xdr:rowOff>0</xdr:rowOff>
    </xdr:from>
    <xdr:ext cx="161925" cy="276225"/>
    <xdr:pic>
      <xdr:nvPicPr>
        <xdr:cNvPr id="278" name="Picture 277" descr="0clip_image002.png">
          <a:extLst>
            <a:ext uri="{FF2B5EF4-FFF2-40B4-BE49-F238E27FC236}">
              <a16:creationId xmlns:a16="http://schemas.microsoft.com/office/drawing/2014/main" xmlns="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46</xdr:row>
      <xdr:rowOff>0</xdr:rowOff>
    </xdr:from>
    <xdr:ext cx="161925" cy="276225"/>
    <xdr:pic>
      <xdr:nvPicPr>
        <xdr:cNvPr id="279" name="Picture 278" descr="0clip_image003.png">
          <a:extLst>
            <a:ext uri="{FF2B5EF4-FFF2-40B4-BE49-F238E27FC236}">
              <a16:creationId xmlns:a16="http://schemas.microsoft.com/office/drawing/2014/main" xmlns="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46</xdr:row>
      <xdr:rowOff>0</xdr:rowOff>
    </xdr:from>
    <xdr:ext cx="161925" cy="276225"/>
    <xdr:pic>
      <xdr:nvPicPr>
        <xdr:cNvPr id="280" name="Picture 279" descr="0clip_image002.png">
          <a:extLst>
            <a:ext uri="{FF2B5EF4-FFF2-40B4-BE49-F238E27FC236}">
              <a16:creationId xmlns:a16="http://schemas.microsoft.com/office/drawing/2014/main" xmlns="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46</xdr:row>
      <xdr:rowOff>0</xdr:rowOff>
    </xdr:from>
    <xdr:ext cx="161925" cy="276225"/>
    <xdr:pic>
      <xdr:nvPicPr>
        <xdr:cNvPr id="281" name="Picture 280" descr="0clip_image003.png">
          <a:extLst>
            <a:ext uri="{FF2B5EF4-FFF2-40B4-BE49-F238E27FC236}">
              <a16:creationId xmlns:a16="http://schemas.microsoft.com/office/drawing/2014/main" xmlns="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46</xdr:row>
      <xdr:rowOff>0</xdr:rowOff>
    </xdr:from>
    <xdr:ext cx="161925" cy="276225"/>
    <xdr:pic>
      <xdr:nvPicPr>
        <xdr:cNvPr id="282" name="Picture 281" descr="0clip_image002.png">
          <a:extLst>
            <a:ext uri="{FF2B5EF4-FFF2-40B4-BE49-F238E27FC236}">
              <a16:creationId xmlns:a16="http://schemas.microsoft.com/office/drawing/2014/main" xmlns="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46</xdr:row>
      <xdr:rowOff>0</xdr:rowOff>
    </xdr:from>
    <xdr:ext cx="161925" cy="276225"/>
    <xdr:pic>
      <xdr:nvPicPr>
        <xdr:cNvPr id="283" name="Picture 282" descr="0clip_image003.png">
          <a:extLst>
            <a:ext uri="{FF2B5EF4-FFF2-40B4-BE49-F238E27FC236}">
              <a16:creationId xmlns:a16="http://schemas.microsoft.com/office/drawing/2014/main" xmlns="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46</xdr:row>
      <xdr:rowOff>0</xdr:rowOff>
    </xdr:from>
    <xdr:ext cx="161925" cy="276225"/>
    <xdr:pic>
      <xdr:nvPicPr>
        <xdr:cNvPr id="284" name="Picture 283" descr="0clip_image002.png">
          <a:extLst>
            <a:ext uri="{FF2B5EF4-FFF2-40B4-BE49-F238E27FC236}">
              <a16:creationId xmlns:a16="http://schemas.microsoft.com/office/drawing/2014/main" xmlns="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46</xdr:row>
      <xdr:rowOff>0</xdr:rowOff>
    </xdr:from>
    <xdr:ext cx="161925" cy="276225"/>
    <xdr:pic>
      <xdr:nvPicPr>
        <xdr:cNvPr id="285" name="Picture 284" descr="0clip_image003.png">
          <a:extLst>
            <a:ext uri="{FF2B5EF4-FFF2-40B4-BE49-F238E27FC236}">
              <a16:creationId xmlns:a16="http://schemas.microsoft.com/office/drawing/2014/main" xmlns="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46</xdr:row>
      <xdr:rowOff>0</xdr:rowOff>
    </xdr:from>
    <xdr:ext cx="161925" cy="276225"/>
    <xdr:pic>
      <xdr:nvPicPr>
        <xdr:cNvPr id="286" name="Picture 285" descr="0clip_image002.png">
          <a:extLst>
            <a:ext uri="{FF2B5EF4-FFF2-40B4-BE49-F238E27FC236}">
              <a16:creationId xmlns:a16="http://schemas.microsoft.com/office/drawing/2014/main" xmlns="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46</xdr:row>
      <xdr:rowOff>0</xdr:rowOff>
    </xdr:from>
    <xdr:ext cx="161925" cy="276225"/>
    <xdr:pic>
      <xdr:nvPicPr>
        <xdr:cNvPr id="287" name="Picture 286" descr="0clip_image003.png">
          <a:extLst>
            <a:ext uri="{FF2B5EF4-FFF2-40B4-BE49-F238E27FC236}">
              <a16:creationId xmlns:a16="http://schemas.microsoft.com/office/drawing/2014/main" xmlns="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288" name="Picture 287" descr="0clip_image001.png">
          <a:extLst>
            <a:ext uri="{FF2B5EF4-FFF2-40B4-BE49-F238E27FC236}">
              <a16:creationId xmlns:a16="http://schemas.microsoft.com/office/drawing/2014/main" xmlns="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7896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289" name="Picture 288" descr="0clip_image002.png">
          <a:extLst>
            <a:ext uri="{FF2B5EF4-FFF2-40B4-BE49-F238E27FC236}">
              <a16:creationId xmlns:a16="http://schemas.microsoft.com/office/drawing/2014/main" xmlns="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290" name="Picture 289" descr="0clip_image003.png">
          <a:extLst>
            <a:ext uri="{FF2B5EF4-FFF2-40B4-BE49-F238E27FC236}">
              <a16:creationId xmlns:a16="http://schemas.microsoft.com/office/drawing/2014/main" xmlns="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291" name="Picture 290" descr="0clip_image001.png">
          <a:extLst>
            <a:ext uri="{FF2B5EF4-FFF2-40B4-BE49-F238E27FC236}">
              <a16:creationId xmlns:a16="http://schemas.microsoft.com/office/drawing/2014/main" xmlns="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292" name="Picture 291" descr="0clip_image002.png">
          <a:extLst>
            <a:ext uri="{FF2B5EF4-FFF2-40B4-BE49-F238E27FC236}">
              <a16:creationId xmlns:a16="http://schemas.microsoft.com/office/drawing/2014/main" xmlns="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293" name="Picture 292" descr="0clip_image003.png">
          <a:extLst>
            <a:ext uri="{FF2B5EF4-FFF2-40B4-BE49-F238E27FC236}">
              <a16:creationId xmlns:a16="http://schemas.microsoft.com/office/drawing/2014/main" xmlns="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294" name="Picture 293" descr="0clip_image001.png">
          <a:extLst>
            <a:ext uri="{FF2B5EF4-FFF2-40B4-BE49-F238E27FC236}">
              <a16:creationId xmlns:a16="http://schemas.microsoft.com/office/drawing/2014/main" xmlns="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295" name="Picture 294" descr="0clip_image002.png">
          <a:extLst>
            <a:ext uri="{FF2B5EF4-FFF2-40B4-BE49-F238E27FC236}">
              <a16:creationId xmlns:a16="http://schemas.microsoft.com/office/drawing/2014/main" xmlns="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296" name="Picture 295" descr="0clip_image003.png">
          <a:extLst>
            <a:ext uri="{FF2B5EF4-FFF2-40B4-BE49-F238E27FC236}">
              <a16:creationId xmlns:a16="http://schemas.microsoft.com/office/drawing/2014/main" xmlns="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297" name="Picture 296" descr="0clip_image001.png">
          <a:extLst>
            <a:ext uri="{FF2B5EF4-FFF2-40B4-BE49-F238E27FC236}">
              <a16:creationId xmlns:a16="http://schemas.microsoft.com/office/drawing/2014/main" xmlns="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298" name="Picture 297" descr="0clip_image002.png">
          <a:extLst>
            <a:ext uri="{FF2B5EF4-FFF2-40B4-BE49-F238E27FC236}">
              <a16:creationId xmlns:a16="http://schemas.microsoft.com/office/drawing/2014/main" xmlns="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299" name="Picture 298" descr="0clip_image003.png">
          <a:extLst>
            <a:ext uri="{FF2B5EF4-FFF2-40B4-BE49-F238E27FC236}">
              <a16:creationId xmlns:a16="http://schemas.microsoft.com/office/drawing/2014/main" xmlns="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300" name="Picture 299" descr="0clip_image001.png">
          <a:extLst>
            <a:ext uri="{FF2B5EF4-FFF2-40B4-BE49-F238E27FC236}">
              <a16:creationId xmlns:a16="http://schemas.microsoft.com/office/drawing/2014/main" xmlns="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301" name="Picture 300" descr="0clip_image002.png">
          <a:extLst>
            <a:ext uri="{FF2B5EF4-FFF2-40B4-BE49-F238E27FC236}">
              <a16:creationId xmlns:a16="http://schemas.microsoft.com/office/drawing/2014/main" xmlns="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302" name="Picture 301" descr="0clip_image003.png">
          <a:extLst>
            <a:ext uri="{FF2B5EF4-FFF2-40B4-BE49-F238E27FC236}">
              <a16:creationId xmlns:a16="http://schemas.microsoft.com/office/drawing/2014/main" xmlns="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303" name="Picture 302" descr="0clip_image001.png">
          <a:extLst>
            <a:ext uri="{FF2B5EF4-FFF2-40B4-BE49-F238E27FC236}">
              <a16:creationId xmlns:a16="http://schemas.microsoft.com/office/drawing/2014/main" xmlns="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304" name="Picture 303" descr="0clip_image002.png">
          <a:extLst>
            <a:ext uri="{FF2B5EF4-FFF2-40B4-BE49-F238E27FC236}">
              <a16:creationId xmlns:a16="http://schemas.microsoft.com/office/drawing/2014/main" xmlns="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305" name="Picture 304" descr="0clip_image003.png">
          <a:extLst>
            <a:ext uri="{FF2B5EF4-FFF2-40B4-BE49-F238E27FC236}">
              <a16:creationId xmlns:a16="http://schemas.microsoft.com/office/drawing/2014/main" xmlns="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306" name="Picture 305" descr="0clip_image001.png">
          <a:extLst>
            <a:ext uri="{FF2B5EF4-FFF2-40B4-BE49-F238E27FC236}">
              <a16:creationId xmlns:a16="http://schemas.microsoft.com/office/drawing/2014/main" xmlns="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307" name="Picture 306" descr="0clip_image002.png">
          <a:extLst>
            <a:ext uri="{FF2B5EF4-FFF2-40B4-BE49-F238E27FC236}">
              <a16:creationId xmlns:a16="http://schemas.microsoft.com/office/drawing/2014/main" xmlns="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308" name="Picture 307" descr="0clip_image003.png">
          <a:extLst>
            <a:ext uri="{FF2B5EF4-FFF2-40B4-BE49-F238E27FC236}">
              <a16:creationId xmlns:a16="http://schemas.microsoft.com/office/drawing/2014/main" xmlns="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309" name="Picture 308" descr="0clip_image001.png">
          <a:extLst>
            <a:ext uri="{FF2B5EF4-FFF2-40B4-BE49-F238E27FC236}">
              <a16:creationId xmlns:a16="http://schemas.microsoft.com/office/drawing/2014/main" xmlns="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310" name="Picture 309" descr="0clip_image002.png">
          <a:extLst>
            <a:ext uri="{FF2B5EF4-FFF2-40B4-BE49-F238E27FC236}">
              <a16:creationId xmlns:a16="http://schemas.microsoft.com/office/drawing/2014/main" xmlns="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311" name="Picture 310" descr="0clip_image003.png">
          <a:extLst>
            <a:ext uri="{FF2B5EF4-FFF2-40B4-BE49-F238E27FC236}">
              <a16:creationId xmlns:a16="http://schemas.microsoft.com/office/drawing/2014/main" xmlns="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312" name="Picture 311" descr="0clip_image002.png">
          <a:extLst>
            <a:ext uri="{FF2B5EF4-FFF2-40B4-BE49-F238E27FC236}">
              <a16:creationId xmlns:a16="http://schemas.microsoft.com/office/drawing/2014/main" xmlns="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313" name="Picture 312" descr="0clip_image003.png">
          <a:extLst>
            <a:ext uri="{FF2B5EF4-FFF2-40B4-BE49-F238E27FC236}">
              <a16:creationId xmlns:a16="http://schemas.microsoft.com/office/drawing/2014/main" xmlns="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314" name="Picture 313" descr="0clip_image002.png">
          <a:extLst>
            <a:ext uri="{FF2B5EF4-FFF2-40B4-BE49-F238E27FC236}">
              <a16:creationId xmlns:a16="http://schemas.microsoft.com/office/drawing/2014/main" xmlns="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315" name="Picture 314" descr="0clip_image003.png">
          <a:extLst>
            <a:ext uri="{FF2B5EF4-FFF2-40B4-BE49-F238E27FC236}">
              <a16:creationId xmlns:a16="http://schemas.microsoft.com/office/drawing/2014/main" xmlns="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316" name="Picture 315" descr="0clip_image002.png">
          <a:extLst>
            <a:ext uri="{FF2B5EF4-FFF2-40B4-BE49-F238E27FC236}">
              <a16:creationId xmlns:a16="http://schemas.microsoft.com/office/drawing/2014/main" xmlns="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317" name="Picture 316" descr="0clip_image003.png">
          <a:extLst>
            <a:ext uri="{FF2B5EF4-FFF2-40B4-BE49-F238E27FC236}">
              <a16:creationId xmlns:a16="http://schemas.microsoft.com/office/drawing/2014/main" xmlns="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318" name="Picture 317" descr="0clip_image002.png">
          <a:extLst>
            <a:ext uri="{FF2B5EF4-FFF2-40B4-BE49-F238E27FC236}">
              <a16:creationId xmlns:a16="http://schemas.microsoft.com/office/drawing/2014/main" xmlns="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319" name="Picture 318" descr="0clip_image003.png">
          <a:extLst>
            <a:ext uri="{FF2B5EF4-FFF2-40B4-BE49-F238E27FC236}">
              <a16:creationId xmlns:a16="http://schemas.microsoft.com/office/drawing/2014/main" xmlns="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320" name="Picture 319" descr="0clip_image002.png">
          <a:extLst>
            <a:ext uri="{FF2B5EF4-FFF2-40B4-BE49-F238E27FC236}">
              <a16:creationId xmlns:a16="http://schemas.microsoft.com/office/drawing/2014/main" xmlns="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321" name="Picture 320" descr="0clip_image003.png">
          <a:extLst>
            <a:ext uri="{FF2B5EF4-FFF2-40B4-BE49-F238E27FC236}">
              <a16:creationId xmlns:a16="http://schemas.microsoft.com/office/drawing/2014/main" xmlns="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322" name="Picture 321" descr="0clip_image002.png">
          <a:extLst>
            <a:ext uri="{FF2B5EF4-FFF2-40B4-BE49-F238E27FC236}">
              <a16:creationId xmlns:a16="http://schemas.microsoft.com/office/drawing/2014/main" xmlns="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323" name="Picture 322" descr="0clip_image003.png">
          <a:extLst>
            <a:ext uri="{FF2B5EF4-FFF2-40B4-BE49-F238E27FC236}">
              <a16:creationId xmlns:a16="http://schemas.microsoft.com/office/drawing/2014/main" xmlns="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324" name="Picture 323" descr="0clip_image002.png">
          <a:extLst>
            <a:ext uri="{FF2B5EF4-FFF2-40B4-BE49-F238E27FC236}">
              <a16:creationId xmlns:a16="http://schemas.microsoft.com/office/drawing/2014/main" xmlns="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325" name="Picture 324" descr="0clip_image003.png">
          <a:extLst>
            <a:ext uri="{FF2B5EF4-FFF2-40B4-BE49-F238E27FC236}">
              <a16:creationId xmlns:a16="http://schemas.microsoft.com/office/drawing/2014/main" xmlns="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49</xdr:row>
      <xdr:rowOff>0</xdr:rowOff>
    </xdr:from>
    <xdr:ext cx="161925" cy="276225"/>
    <xdr:pic>
      <xdr:nvPicPr>
        <xdr:cNvPr id="326" name="Picture 325" descr="0clip_image001.png">
          <a:extLst>
            <a:ext uri="{FF2B5EF4-FFF2-40B4-BE49-F238E27FC236}">
              <a16:creationId xmlns:a16="http://schemas.microsoft.com/office/drawing/2014/main" xmlns="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39</xdr:row>
      <xdr:rowOff>0</xdr:rowOff>
    </xdr:from>
    <xdr:ext cx="161925" cy="276225"/>
    <xdr:pic>
      <xdr:nvPicPr>
        <xdr:cNvPr id="327" name="Picture 326" descr="0clip_image002.png">
          <a:extLst>
            <a:ext uri="{FF2B5EF4-FFF2-40B4-BE49-F238E27FC236}">
              <a16:creationId xmlns:a16="http://schemas.microsoft.com/office/drawing/2014/main" xmlns="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39</xdr:row>
      <xdr:rowOff>0</xdr:rowOff>
    </xdr:from>
    <xdr:ext cx="161925" cy="276225"/>
    <xdr:pic>
      <xdr:nvPicPr>
        <xdr:cNvPr id="328" name="Picture 327" descr="0clip_image003.png">
          <a:extLst>
            <a:ext uri="{FF2B5EF4-FFF2-40B4-BE49-F238E27FC236}">
              <a16:creationId xmlns:a16="http://schemas.microsoft.com/office/drawing/2014/main" xmlns="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29" name="Picture 328" descr="0clip_image001.png">
          <a:extLst>
            <a:ext uri="{FF2B5EF4-FFF2-40B4-BE49-F238E27FC236}">
              <a16:creationId xmlns:a16="http://schemas.microsoft.com/office/drawing/2014/main" xmlns="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30" name="Picture 329" descr="0clip_image002.png">
          <a:extLst>
            <a:ext uri="{FF2B5EF4-FFF2-40B4-BE49-F238E27FC236}">
              <a16:creationId xmlns:a16="http://schemas.microsoft.com/office/drawing/2014/main" xmlns="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31" name="Picture 330" descr="0clip_image003.png">
          <a:extLst>
            <a:ext uri="{FF2B5EF4-FFF2-40B4-BE49-F238E27FC236}">
              <a16:creationId xmlns:a16="http://schemas.microsoft.com/office/drawing/2014/main" xmlns="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32" name="Picture 331" descr="0clip_image001.png">
          <a:extLst>
            <a:ext uri="{FF2B5EF4-FFF2-40B4-BE49-F238E27FC236}">
              <a16:creationId xmlns:a16="http://schemas.microsoft.com/office/drawing/2014/main" xmlns="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33" name="Picture 332" descr="0clip_image002.png">
          <a:extLst>
            <a:ext uri="{FF2B5EF4-FFF2-40B4-BE49-F238E27FC236}">
              <a16:creationId xmlns:a16="http://schemas.microsoft.com/office/drawing/2014/main" xmlns="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34" name="Picture 333" descr="0clip_image003.png">
          <a:extLst>
            <a:ext uri="{FF2B5EF4-FFF2-40B4-BE49-F238E27FC236}">
              <a16:creationId xmlns:a16="http://schemas.microsoft.com/office/drawing/2014/main" xmlns="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35" name="Picture 334" descr="0clip_image001.png">
          <a:extLst>
            <a:ext uri="{FF2B5EF4-FFF2-40B4-BE49-F238E27FC236}">
              <a16:creationId xmlns:a16="http://schemas.microsoft.com/office/drawing/2014/main" xmlns="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36" name="Picture 335" descr="0clip_image002.png">
          <a:extLst>
            <a:ext uri="{FF2B5EF4-FFF2-40B4-BE49-F238E27FC236}">
              <a16:creationId xmlns:a16="http://schemas.microsoft.com/office/drawing/2014/main" xmlns="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37" name="Picture 336" descr="0clip_image003.png">
          <a:extLst>
            <a:ext uri="{FF2B5EF4-FFF2-40B4-BE49-F238E27FC236}">
              <a16:creationId xmlns:a16="http://schemas.microsoft.com/office/drawing/2014/main" xmlns="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38" name="Picture 337" descr="0clip_image001.png">
          <a:extLst>
            <a:ext uri="{FF2B5EF4-FFF2-40B4-BE49-F238E27FC236}">
              <a16:creationId xmlns:a16="http://schemas.microsoft.com/office/drawing/2014/main" xmlns="" id="{00000000-0008-0000-02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39" name="Picture 338" descr="0clip_image002.png">
          <a:extLst>
            <a:ext uri="{FF2B5EF4-FFF2-40B4-BE49-F238E27FC236}">
              <a16:creationId xmlns:a16="http://schemas.microsoft.com/office/drawing/2014/main" xmlns="" id="{00000000-0008-0000-02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40" name="Picture 339" descr="0clip_image003.png">
          <a:extLst>
            <a:ext uri="{FF2B5EF4-FFF2-40B4-BE49-F238E27FC236}">
              <a16:creationId xmlns:a16="http://schemas.microsoft.com/office/drawing/2014/main" xmlns="" id="{00000000-0008-0000-02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41" name="Picture 340" descr="0clip_image001.png">
          <a:extLst>
            <a:ext uri="{FF2B5EF4-FFF2-40B4-BE49-F238E27FC236}">
              <a16:creationId xmlns:a16="http://schemas.microsoft.com/office/drawing/2014/main" xmlns="" id="{00000000-0008-0000-02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42" name="Picture 341" descr="0clip_image002.png">
          <a:extLst>
            <a:ext uri="{FF2B5EF4-FFF2-40B4-BE49-F238E27FC236}">
              <a16:creationId xmlns:a16="http://schemas.microsoft.com/office/drawing/2014/main" xmlns="" id="{00000000-0008-0000-02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43" name="Picture 342" descr="0clip_image003.png">
          <a:extLst>
            <a:ext uri="{FF2B5EF4-FFF2-40B4-BE49-F238E27FC236}">
              <a16:creationId xmlns:a16="http://schemas.microsoft.com/office/drawing/2014/main" xmlns="" id="{00000000-0008-0000-02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49</xdr:row>
      <xdr:rowOff>0</xdr:rowOff>
    </xdr:from>
    <xdr:ext cx="161925" cy="276225"/>
    <xdr:pic>
      <xdr:nvPicPr>
        <xdr:cNvPr id="344" name="Picture 343" descr="0clip_image001.png">
          <a:extLst>
            <a:ext uri="{FF2B5EF4-FFF2-40B4-BE49-F238E27FC236}">
              <a16:creationId xmlns:a16="http://schemas.microsoft.com/office/drawing/2014/main" xmlns="" id="{00000000-0008-0000-02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39</xdr:row>
      <xdr:rowOff>0</xdr:rowOff>
    </xdr:from>
    <xdr:ext cx="161925" cy="276225"/>
    <xdr:pic>
      <xdr:nvPicPr>
        <xdr:cNvPr id="345" name="Picture 344" descr="0clip_image002.png">
          <a:extLst>
            <a:ext uri="{FF2B5EF4-FFF2-40B4-BE49-F238E27FC236}">
              <a16:creationId xmlns:a16="http://schemas.microsoft.com/office/drawing/2014/main" xmlns="" id="{00000000-0008-0000-02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39</xdr:row>
      <xdr:rowOff>0</xdr:rowOff>
    </xdr:from>
    <xdr:ext cx="161925" cy="276225"/>
    <xdr:pic>
      <xdr:nvPicPr>
        <xdr:cNvPr id="346" name="Picture 345" descr="0clip_image003.png">
          <a:extLst>
            <a:ext uri="{FF2B5EF4-FFF2-40B4-BE49-F238E27FC236}">
              <a16:creationId xmlns:a16="http://schemas.microsoft.com/office/drawing/2014/main" xmlns="" id="{00000000-0008-0000-02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47" name="Picture 346" descr="0clip_image001.png">
          <a:extLst>
            <a:ext uri="{FF2B5EF4-FFF2-40B4-BE49-F238E27FC236}">
              <a16:creationId xmlns:a16="http://schemas.microsoft.com/office/drawing/2014/main" xmlns="" id="{00000000-0008-0000-02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48" name="Picture 347" descr="0clip_image002.png">
          <a:extLst>
            <a:ext uri="{FF2B5EF4-FFF2-40B4-BE49-F238E27FC236}">
              <a16:creationId xmlns:a16="http://schemas.microsoft.com/office/drawing/2014/main" xmlns="" id="{00000000-0008-0000-02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49" name="Picture 348" descr="0clip_image003.png">
          <a:extLst>
            <a:ext uri="{FF2B5EF4-FFF2-40B4-BE49-F238E27FC236}">
              <a16:creationId xmlns:a16="http://schemas.microsoft.com/office/drawing/2014/main" xmlns="" id="{00000000-0008-0000-02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50" name="Picture 349" descr="0clip_image001.png">
          <a:extLst>
            <a:ext uri="{FF2B5EF4-FFF2-40B4-BE49-F238E27FC236}">
              <a16:creationId xmlns:a16="http://schemas.microsoft.com/office/drawing/2014/main" xmlns="" id="{00000000-0008-0000-02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51" name="Picture 350" descr="0clip_image002.png">
          <a:extLst>
            <a:ext uri="{FF2B5EF4-FFF2-40B4-BE49-F238E27FC236}">
              <a16:creationId xmlns:a16="http://schemas.microsoft.com/office/drawing/2014/main" xmlns="" id="{00000000-0008-0000-02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52" name="Picture 351" descr="0clip_image003.png">
          <a:extLst>
            <a:ext uri="{FF2B5EF4-FFF2-40B4-BE49-F238E27FC236}">
              <a16:creationId xmlns:a16="http://schemas.microsoft.com/office/drawing/2014/main" xmlns="" id="{00000000-0008-0000-02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53" name="Picture 352" descr="0clip_image001.png">
          <a:extLst>
            <a:ext uri="{FF2B5EF4-FFF2-40B4-BE49-F238E27FC236}">
              <a16:creationId xmlns:a16="http://schemas.microsoft.com/office/drawing/2014/main" xmlns="" id="{00000000-0008-0000-02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54" name="Picture 353" descr="0clip_image002.png">
          <a:extLst>
            <a:ext uri="{FF2B5EF4-FFF2-40B4-BE49-F238E27FC236}">
              <a16:creationId xmlns:a16="http://schemas.microsoft.com/office/drawing/2014/main" xmlns="" id="{00000000-0008-0000-02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55" name="Picture 354" descr="0clip_image003.png">
          <a:extLst>
            <a:ext uri="{FF2B5EF4-FFF2-40B4-BE49-F238E27FC236}">
              <a16:creationId xmlns:a16="http://schemas.microsoft.com/office/drawing/2014/main" xmlns="" id="{00000000-0008-0000-02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56" name="Picture 355" descr="0clip_image001.png">
          <a:extLst>
            <a:ext uri="{FF2B5EF4-FFF2-40B4-BE49-F238E27FC236}">
              <a16:creationId xmlns:a16="http://schemas.microsoft.com/office/drawing/2014/main" xmlns="" id="{00000000-0008-0000-02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57" name="Picture 356" descr="0clip_image002.png">
          <a:extLst>
            <a:ext uri="{FF2B5EF4-FFF2-40B4-BE49-F238E27FC236}">
              <a16:creationId xmlns:a16="http://schemas.microsoft.com/office/drawing/2014/main" xmlns="" id="{00000000-0008-0000-02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58" name="Picture 357" descr="0clip_image003.png">
          <a:extLst>
            <a:ext uri="{FF2B5EF4-FFF2-40B4-BE49-F238E27FC236}">
              <a16:creationId xmlns:a16="http://schemas.microsoft.com/office/drawing/2014/main" xmlns="" id="{00000000-0008-0000-02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59" name="Picture 358" descr="0clip_image001.png">
          <a:extLst>
            <a:ext uri="{FF2B5EF4-FFF2-40B4-BE49-F238E27FC236}">
              <a16:creationId xmlns:a16="http://schemas.microsoft.com/office/drawing/2014/main" xmlns="" id="{00000000-0008-0000-02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60" name="Picture 359" descr="0clip_image002.png">
          <a:extLst>
            <a:ext uri="{FF2B5EF4-FFF2-40B4-BE49-F238E27FC236}">
              <a16:creationId xmlns:a16="http://schemas.microsoft.com/office/drawing/2014/main" xmlns="" id="{00000000-0008-0000-02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61" name="Picture 360" descr="0clip_image003.png">
          <a:extLst>
            <a:ext uri="{FF2B5EF4-FFF2-40B4-BE49-F238E27FC236}">
              <a16:creationId xmlns:a16="http://schemas.microsoft.com/office/drawing/2014/main" xmlns="" id="{00000000-0008-0000-02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39</xdr:row>
      <xdr:rowOff>0</xdr:rowOff>
    </xdr:from>
    <xdr:ext cx="161925" cy="276225"/>
    <xdr:pic>
      <xdr:nvPicPr>
        <xdr:cNvPr id="362" name="Picture 361" descr="0clip_image002.png">
          <a:extLst>
            <a:ext uri="{FF2B5EF4-FFF2-40B4-BE49-F238E27FC236}">
              <a16:creationId xmlns:a16="http://schemas.microsoft.com/office/drawing/2014/main" xmlns="" id="{00000000-0008-0000-02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39</xdr:row>
      <xdr:rowOff>0</xdr:rowOff>
    </xdr:from>
    <xdr:ext cx="161925" cy="276225"/>
    <xdr:pic>
      <xdr:nvPicPr>
        <xdr:cNvPr id="363" name="Picture 362" descr="0clip_image003.png">
          <a:extLst>
            <a:ext uri="{FF2B5EF4-FFF2-40B4-BE49-F238E27FC236}">
              <a16:creationId xmlns:a16="http://schemas.microsoft.com/office/drawing/2014/main" xmlns="" id="{00000000-0008-0000-02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50</xdr:row>
      <xdr:rowOff>0</xdr:rowOff>
    </xdr:from>
    <xdr:ext cx="161925" cy="276225"/>
    <xdr:pic>
      <xdr:nvPicPr>
        <xdr:cNvPr id="364" name="Picture 363" descr="0clip_image002.png">
          <a:extLst>
            <a:ext uri="{FF2B5EF4-FFF2-40B4-BE49-F238E27FC236}">
              <a16:creationId xmlns:a16="http://schemas.microsoft.com/office/drawing/2014/main" xmlns="" id="{00000000-0008-0000-02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50</xdr:row>
      <xdr:rowOff>0</xdr:rowOff>
    </xdr:from>
    <xdr:ext cx="161925" cy="276225"/>
    <xdr:pic>
      <xdr:nvPicPr>
        <xdr:cNvPr id="365" name="Picture 364" descr="0clip_image003.png">
          <a:extLst>
            <a:ext uri="{FF2B5EF4-FFF2-40B4-BE49-F238E27FC236}">
              <a16:creationId xmlns:a16="http://schemas.microsoft.com/office/drawing/2014/main" xmlns="" id="{00000000-0008-0000-02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50</xdr:row>
      <xdr:rowOff>0</xdr:rowOff>
    </xdr:from>
    <xdr:ext cx="161925" cy="276225"/>
    <xdr:pic>
      <xdr:nvPicPr>
        <xdr:cNvPr id="366" name="Picture 365" descr="0clip_image002.png">
          <a:extLst>
            <a:ext uri="{FF2B5EF4-FFF2-40B4-BE49-F238E27FC236}">
              <a16:creationId xmlns:a16="http://schemas.microsoft.com/office/drawing/2014/main" xmlns="" id="{00000000-0008-0000-02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50</xdr:row>
      <xdr:rowOff>0</xdr:rowOff>
    </xdr:from>
    <xdr:ext cx="161925" cy="276225"/>
    <xdr:pic>
      <xdr:nvPicPr>
        <xdr:cNvPr id="367" name="Picture 366" descr="0clip_image003.png">
          <a:extLst>
            <a:ext uri="{FF2B5EF4-FFF2-40B4-BE49-F238E27FC236}">
              <a16:creationId xmlns:a16="http://schemas.microsoft.com/office/drawing/2014/main" xmlns="" id="{00000000-0008-0000-02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50</xdr:row>
      <xdr:rowOff>0</xdr:rowOff>
    </xdr:from>
    <xdr:ext cx="161925" cy="276225"/>
    <xdr:pic>
      <xdr:nvPicPr>
        <xdr:cNvPr id="368" name="Picture 367" descr="0clip_image002.png">
          <a:extLst>
            <a:ext uri="{FF2B5EF4-FFF2-40B4-BE49-F238E27FC236}">
              <a16:creationId xmlns:a16="http://schemas.microsoft.com/office/drawing/2014/main" xmlns="" id="{00000000-0008-0000-02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50</xdr:row>
      <xdr:rowOff>0</xdr:rowOff>
    </xdr:from>
    <xdr:ext cx="161925" cy="276225"/>
    <xdr:pic>
      <xdr:nvPicPr>
        <xdr:cNvPr id="369" name="Picture 368" descr="0clip_image003.png">
          <a:extLst>
            <a:ext uri="{FF2B5EF4-FFF2-40B4-BE49-F238E27FC236}">
              <a16:creationId xmlns:a16="http://schemas.microsoft.com/office/drawing/2014/main" xmlns="" id="{00000000-0008-0000-02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50</xdr:row>
      <xdr:rowOff>0</xdr:rowOff>
    </xdr:from>
    <xdr:ext cx="161925" cy="276225"/>
    <xdr:pic>
      <xdr:nvPicPr>
        <xdr:cNvPr id="370" name="Picture 369" descr="0clip_image002.png">
          <a:extLst>
            <a:ext uri="{FF2B5EF4-FFF2-40B4-BE49-F238E27FC236}">
              <a16:creationId xmlns:a16="http://schemas.microsoft.com/office/drawing/2014/main" xmlns="" id="{00000000-0008-0000-02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50</xdr:row>
      <xdr:rowOff>0</xdr:rowOff>
    </xdr:from>
    <xdr:ext cx="161925" cy="276225"/>
    <xdr:pic>
      <xdr:nvPicPr>
        <xdr:cNvPr id="371" name="Picture 370" descr="0clip_image003.png">
          <a:extLst>
            <a:ext uri="{FF2B5EF4-FFF2-40B4-BE49-F238E27FC236}">
              <a16:creationId xmlns:a16="http://schemas.microsoft.com/office/drawing/2014/main" xmlns="" id="{00000000-0008-0000-02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50</xdr:row>
      <xdr:rowOff>0</xdr:rowOff>
    </xdr:from>
    <xdr:ext cx="161925" cy="276225"/>
    <xdr:pic>
      <xdr:nvPicPr>
        <xdr:cNvPr id="372" name="Picture 371" descr="0clip_image002.png">
          <a:extLst>
            <a:ext uri="{FF2B5EF4-FFF2-40B4-BE49-F238E27FC236}">
              <a16:creationId xmlns:a16="http://schemas.microsoft.com/office/drawing/2014/main" xmlns="" id="{00000000-0008-0000-02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50</xdr:row>
      <xdr:rowOff>0</xdr:rowOff>
    </xdr:from>
    <xdr:ext cx="161925" cy="276225"/>
    <xdr:pic>
      <xdr:nvPicPr>
        <xdr:cNvPr id="373" name="Picture 372" descr="0clip_image003.png">
          <a:extLst>
            <a:ext uri="{FF2B5EF4-FFF2-40B4-BE49-F238E27FC236}">
              <a16:creationId xmlns:a16="http://schemas.microsoft.com/office/drawing/2014/main" xmlns="" id="{00000000-0008-0000-02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70</xdr:col>
      <xdr:colOff>0</xdr:colOff>
      <xdr:row>47</xdr:row>
      <xdr:rowOff>0</xdr:rowOff>
    </xdr:from>
    <xdr:ext cx="161925" cy="276225"/>
    <xdr:pic>
      <xdr:nvPicPr>
        <xdr:cNvPr id="374" name="Picture 373" descr="0clip_image002.png">
          <a:extLst>
            <a:ext uri="{FF2B5EF4-FFF2-40B4-BE49-F238E27FC236}">
              <a16:creationId xmlns:a16="http://schemas.microsoft.com/office/drawing/2014/main" xmlns="" id="{00000000-0008-0000-02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277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75" name="Picture 374" descr="0clip_image001.png">
          <a:extLst>
            <a:ext uri="{FF2B5EF4-FFF2-40B4-BE49-F238E27FC236}">
              <a16:creationId xmlns:a16="http://schemas.microsoft.com/office/drawing/2014/main" xmlns="" id="{00000000-0008-0000-02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76" name="Picture 375" descr="0clip_image002.png">
          <a:extLst>
            <a:ext uri="{FF2B5EF4-FFF2-40B4-BE49-F238E27FC236}">
              <a16:creationId xmlns:a16="http://schemas.microsoft.com/office/drawing/2014/main" xmlns="" id="{00000000-0008-0000-02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77" name="Picture 376" descr="0clip_image003.png">
          <a:extLst>
            <a:ext uri="{FF2B5EF4-FFF2-40B4-BE49-F238E27FC236}">
              <a16:creationId xmlns:a16="http://schemas.microsoft.com/office/drawing/2014/main" xmlns="" id="{00000000-0008-0000-02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78" name="Picture 377" descr="0clip_image001.png">
          <a:extLst>
            <a:ext uri="{FF2B5EF4-FFF2-40B4-BE49-F238E27FC236}">
              <a16:creationId xmlns:a16="http://schemas.microsoft.com/office/drawing/2014/main" xmlns="" id="{00000000-0008-0000-02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79" name="Picture 378" descr="0clip_image002.png">
          <a:extLst>
            <a:ext uri="{FF2B5EF4-FFF2-40B4-BE49-F238E27FC236}">
              <a16:creationId xmlns:a16="http://schemas.microsoft.com/office/drawing/2014/main" xmlns="" id="{00000000-0008-0000-02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80" name="Picture 379" descr="0clip_image003.png">
          <a:extLst>
            <a:ext uri="{FF2B5EF4-FFF2-40B4-BE49-F238E27FC236}">
              <a16:creationId xmlns:a16="http://schemas.microsoft.com/office/drawing/2014/main" xmlns="" id="{00000000-0008-0000-02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81" name="Picture 380" descr="0clip_image001.png">
          <a:extLst>
            <a:ext uri="{FF2B5EF4-FFF2-40B4-BE49-F238E27FC236}">
              <a16:creationId xmlns:a16="http://schemas.microsoft.com/office/drawing/2014/main" xmlns="" id="{00000000-0008-0000-02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82" name="Picture 381" descr="0clip_image002.png">
          <a:extLst>
            <a:ext uri="{FF2B5EF4-FFF2-40B4-BE49-F238E27FC236}">
              <a16:creationId xmlns:a16="http://schemas.microsoft.com/office/drawing/2014/main" xmlns="" id="{00000000-0008-0000-02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83" name="Picture 382" descr="0clip_image003.png">
          <a:extLst>
            <a:ext uri="{FF2B5EF4-FFF2-40B4-BE49-F238E27FC236}">
              <a16:creationId xmlns:a16="http://schemas.microsoft.com/office/drawing/2014/main" xmlns="" id="{00000000-0008-0000-02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84" name="Picture 383" descr="0clip_image001.png">
          <a:extLst>
            <a:ext uri="{FF2B5EF4-FFF2-40B4-BE49-F238E27FC236}">
              <a16:creationId xmlns:a16="http://schemas.microsoft.com/office/drawing/2014/main" xmlns="" id="{00000000-0008-0000-02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85" name="Picture 384" descr="0clip_image002.png">
          <a:extLst>
            <a:ext uri="{FF2B5EF4-FFF2-40B4-BE49-F238E27FC236}">
              <a16:creationId xmlns:a16="http://schemas.microsoft.com/office/drawing/2014/main" xmlns="" id="{00000000-0008-0000-02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86" name="Picture 385" descr="0clip_image003.png">
          <a:extLst>
            <a:ext uri="{FF2B5EF4-FFF2-40B4-BE49-F238E27FC236}">
              <a16:creationId xmlns:a16="http://schemas.microsoft.com/office/drawing/2014/main" xmlns="" id="{00000000-0008-0000-02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87" name="Picture 386" descr="0clip_image001.png">
          <a:extLst>
            <a:ext uri="{FF2B5EF4-FFF2-40B4-BE49-F238E27FC236}">
              <a16:creationId xmlns:a16="http://schemas.microsoft.com/office/drawing/2014/main" xmlns="" id="{00000000-0008-0000-02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88" name="Picture 387" descr="0clip_image002.png">
          <a:extLst>
            <a:ext uri="{FF2B5EF4-FFF2-40B4-BE49-F238E27FC236}">
              <a16:creationId xmlns:a16="http://schemas.microsoft.com/office/drawing/2014/main" xmlns="" id="{00000000-0008-0000-02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89" name="Picture 388" descr="0clip_image003.png">
          <a:extLst>
            <a:ext uri="{FF2B5EF4-FFF2-40B4-BE49-F238E27FC236}">
              <a16:creationId xmlns:a16="http://schemas.microsoft.com/office/drawing/2014/main" xmlns="" id="{00000000-0008-0000-02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78</xdr:col>
      <xdr:colOff>0</xdr:colOff>
      <xdr:row>50</xdr:row>
      <xdr:rowOff>0</xdr:rowOff>
    </xdr:from>
    <xdr:ext cx="161925" cy="276225"/>
    <xdr:pic>
      <xdr:nvPicPr>
        <xdr:cNvPr id="390" name="Picture 389" descr="0clip_image001.png">
          <a:extLst>
            <a:ext uri="{FF2B5EF4-FFF2-40B4-BE49-F238E27FC236}">
              <a16:creationId xmlns:a16="http://schemas.microsoft.com/office/drawing/2014/main" xmlns="" id="{00000000-0008-0000-02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0</xdr:colOff>
      <xdr:row>50</xdr:row>
      <xdr:rowOff>0</xdr:rowOff>
    </xdr:from>
    <xdr:ext cx="161925" cy="276225"/>
    <xdr:pic>
      <xdr:nvPicPr>
        <xdr:cNvPr id="391" name="Picture 390" descr="0clip_image002.png">
          <a:extLst>
            <a:ext uri="{FF2B5EF4-FFF2-40B4-BE49-F238E27FC236}">
              <a16:creationId xmlns:a16="http://schemas.microsoft.com/office/drawing/2014/main" xmlns="" id="{00000000-0008-0000-02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80</xdr:col>
      <xdr:colOff>171450</xdr:colOff>
      <xdr:row>50</xdr:row>
      <xdr:rowOff>0</xdr:rowOff>
    </xdr:from>
    <xdr:ext cx="161925" cy="276225"/>
    <xdr:pic>
      <xdr:nvPicPr>
        <xdr:cNvPr id="392" name="Picture 391" descr="0clip_image003.png">
          <a:extLst>
            <a:ext uri="{FF2B5EF4-FFF2-40B4-BE49-F238E27FC236}">
              <a16:creationId xmlns:a16="http://schemas.microsoft.com/office/drawing/2014/main" xmlns="" id="{00000000-0008-0000-02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552450</xdr:colOff>
      <xdr:row>39</xdr:row>
      <xdr:rowOff>171450</xdr:rowOff>
    </xdr:from>
    <xdr:ext cx="161925" cy="276225"/>
    <xdr:pic>
      <xdr:nvPicPr>
        <xdr:cNvPr id="393" name="Picture 392" descr="0clip_image002.png">
          <a:extLst>
            <a:ext uri="{FF2B5EF4-FFF2-40B4-BE49-F238E27FC236}">
              <a16:creationId xmlns:a16="http://schemas.microsoft.com/office/drawing/2014/main" xmlns="" id="{00000000-0008-0000-02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88296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381000</xdr:colOff>
      <xdr:row>39</xdr:row>
      <xdr:rowOff>19050</xdr:rowOff>
    </xdr:from>
    <xdr:ext cx="161925" cy="276225"/>
    <xdr:pic>
      <xdr:nvPicPr>
        <xdr:cNvPr id="394" name="Picture 393" descr="0clip_image003.png">
          <a:extLst>
            <a:ext uri="{FF2B5EF4-FFF2-40B4-BE49-F238E27FC236}">
              <a16:creationId xmlns:a16="http://schemas.microsoft.com/office/drawing/2014/main" xmlns="" id="{00000000-0008-0000-02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1987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50</xdr:row>
      <xdr:rowOff>0</xdr:rowOff>
    </xdr:from>
    <xdr:ext cx="161925" cy="276225"/>
    <xdr:pic>
      <xdr:nvPicPr>
        <xdr:cNvPr id="395" name="Picture 394" descr="0clip_image002.png">
          <a:extLst>
            <a:ext uri="{FF2B5EF4-FFF2-40B4-BE49-F238E27FC236}">
              <a16:creationId xmlns:a16="http://schemas.microsoft.com/office/drawing/2014/main" xmlns="" id="{00000000-0008-0000-02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50</xdr:row>
      <xdr:rowOff>0</xdr:rowOff>
    </xdr:from>
    <xdr:ext cx="161925" cy="276225"/>
    <xdr:pic>
      <xdr:nvPicPr>
        <xdr:cNvPr id="396" name="Picture 395" descr="0clip_image003.png">
          <a:extLst>
            <a:ext uri="{FF2B5EF4-FFF2-40B4-BE49-F238E27FC236}">
              <a16:creationId xmlns:a16="http://schemas.microsoft.com/office/drawing/2014/main" xmlns="" id="{00000000-0008-0000-02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50</xdr:row>
      <xdr:rowOff>0</xdr:rowOff>
    </xdr:from>
    <xdr:ext cx="161925" cy="276225"/>
    <xdr:pic>
      <xdr:nvPicPr>
        <xdr:cNvPr id="397" name="Picture 396" descr="0clip_image002.png">
          <a:extLst>
            <a:ext uri="{FF2B5EF4-FFF2-40B4-BE49-F238E27FC236}">
              <a16:creationId xmlns:a16="http://schemas.microsoft.com/office/drawing/2014/main" xmlns="" id="{00000000-0008-0000-02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50</xdr:row>
      <xdr:rowOff>0</xdr:rowOff>
    </xdr:from>
    <xdr:ext cx="161925" cy="276225"/>
    <xdr:pic>
      <xdr:nvPicPr>
        <xdr:cNvPr id="398" name="Picture 397" descr="0clip_image003.png">
          <a:extLst>
            <a:ext uri="{FF2B5EF4-FFF2-40B4-BE49-F238E27FC236}">
              <a16:creationId xmlns:a16="http://schemas.microsoft.com/office/drawing/2014/main" xmlns="" id="{00000000-0008-0000-02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50</xdr:row>
      <xdr:rowOff>0</xdr:rowOff>
    </xdr:from>
    <xdr:ext cx="161925" cy="276225"/>
    <xdr:pic>
      <xdr:nvPicPr>
        <xdr:cNvPr id="399" name="Picture 398" descr="0clip_image002.png">
          <a:extLst>
            <a:ext uri="{FF2B5EF4-FFF2-40B4-BE49-F238E27FC236}">
              <a16:creationId xmlns:a16="http://schemas.microsoft.com/office/drawing/2014/main" xmlns="" id="{00000000-0008-0000-02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50</xdr:row>
      <xdr:rowOff>0</xdr:rowOff>
    </xdr:from>
    <xdr:ext cx="161925" cy="276225"/>
    <xdr:pic>
      <xdr:nvPicPr>
        <xdr:cNvPr id="400" name="Picture 399" descr="0clip_image003.png">
          <a:extLst>
            <a:ext uri="{FF2B5EF4-FFF2-40B4-BE49-F238E27FC236}">
              <a16:creationId xmlns:a16="http://schemas.microsoft.com/office/drawing/2014/main" xmlns="" id="{00000000-0008-0000-02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50</xdr:row>
      <xdr:rowOff>0</xdr:rowOff>
    </xdr:from>
    <xdr:ext cx="161925" cy="276225"/>
    <xdr:pic>
      <xdr:nvPicPr>
        <xdr:cNvPr id="401" name="Picture 400" descr="0clip_image002.png">
          <a:extLst>
            <a:ext uri="{FF2B5EF4-FFF2-40B4-BE49-F238E27FC236}">
              <a16:creationId xmlns:a16="http://schemas.microsoft.com/office/drawing/2014/main" xmlns="" id="{00000000-0008-0000-02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171450</xdr:colOff>
      <xdr:row>50</xdr:row>
      <xdr:rowOff>0</xdr:rowOff>
    </xdr:from>
    <xdr:ext cx="161925" cy="276225"/>
    <xdr:pic>
      <xdr:nvPicPr>
        <xdr:cNvPr id="402" name="Picture 401" descr="0clip_image003.png">
          <a:extLst>
            <a:ext uri="{FF2B5EF4-FFF2-40B4-BE49-F238E27FC236}">
              <a16:creationId xmlns:a16="http://schemas.microsoft.com/office/drawing/2014/main" xmlns="" id="{00000000-0008-0000-02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79</xdr:col>
      <xdr:colOff>0</xdr:colOff>
      <xdr:row>45</xdr:row>
      <xdr:rowOff>0</xdr:rowOff>
    </xdr:from>
    <xdr:ext cx="161925" cy="276225"/>
    <xdr:pic>
      <xdr:nvPicPr>
        <xdr:cNvPr id="403" name="Picture 402" descr="0clip_image002.png">
          <a:extLst>
            <a:ext uri="{FF2B5EF4-FFF2-40B4-BE49-F238E27FC236}">
              <a16:creationId xmlns:a16="http://schemas.microsoft.com/office/drawing/2014/main" xmlns="" id="{00000000-0008-0000-02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0225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404" name="Picture 403" descr="0clip_image001.png">
          <a:extLst>
            <a:ext uri="{FF2B5EF4-FFF2-40B4-BE49-F238E27FC236}">
              <a16:creationId xmlns:a16="http://schemas.microsoft.com/office/drawing/2014/main" xmlns="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405" name="Picture 404" descr="0clip_image002.png">
          <a:extLst>
            <a:ext uri="{FF2B5EF4-FFF2-40B4-BE49-F238E27FC236}">
              <a16:creationId xmlns:a16="http://schemas.microsoft.com/office/drawing/2014/main" xmlns="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406" name="Picture 405" descr="0clip_image003.png">
          <a:extLst>
            <a:ext uri="{FF2B5EF4-FFF2-40B4-BE49-F238E27FC236}">
              <a16:creationId xmlns:a16="http://schemas.microsoft.com/office/drawing/2014/main" xmlns="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407" name="Picture 406" descr="0clip_image001.png">
          <a:extLst>
            <a:ext uri="{FF2B5EF4-FFF2-40B4-BE49-F238E27FC236}">
              <a16:creationId xmlns:a16="http://schemas.microsoft.com/office/drawing/2014/main" xmlns="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408" name="Picture 407" descr="0clip_image002.png">
          <a:extLst>
            <a:ext uri="{FF2B5EF4-FFF2-40B4-BE49-F238E27FC236}">
              <a16:creationId xmlns:a16="http://schemas.microsoft.com/office/drawing/2014/main" xmlns="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409" name="Picture 408" descr="0clip_image003.png">
          <a:extLst>
            <a:ext uri="{FF2B5EF4-FFF2-40B4-BE49-F238E27FC236}">
              <a16:creationId xmlns:a16="http://schemas.microsoft.com/office/drawing/2014/main" xmlns="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410" name="Picture 409" descr="0clip_image001.png">
          <a:extLst>
            <a:ext uri="{FF2B5EF4-FFF2-40B4-BE49-F238E27FC236}">
              <a16:creationId xmlns:a16="http://schemas.microsoft.com/office/drawing/2014/main" xmlns="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411" name="Picture 410" descr="0clip_image002.png">
          <a:extLst>
            <a:ext uri="{FF2B5EF4-FFF2-40B4-BE49-F238E27FC236}">
              <a16:creationId xmlns:a16="http://schemas.microsoft.com/office/drawing/2014/main" xmlns="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412" name="Picture 411" descr="0clip_image003.png">
          <a:extLst>
            <a:ext uri="{FF2B5EF4-FFF2-40B4-BE49-F238E27FC236}">
              <a16:creationId xmlns:a16="http://schemas.microsoft.com/office/drawing/2014/main" xmlns="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413" name="Picture 412" descr="0clip_image001.png">
          <a:extLst>
            <a:ext uri="{FF2B5EF4-FFF2-40B4-BE49-F238E27FC236}">
              <a16:creationId xmlns:a16="http://schemas.microsoft.com/office/drawing/2014/main" xmlns="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414" name="Picture 413" descr="0clip_image002.png">
          <a:extLst>
            <a:ext uri="{FF2B5EF4-FFF2-40B4-BE49-F238E27FC236}">
              <a16:creationId xmlns:a16="http://schemas.microsoft.com/office/drawing/2014/main" xmlns="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415" name="Picture 414" descr="0clip_image003.png">
          <a:extLst>
            <a:ext uri="{FF2B5EF4-FFF2-40B4-BE49-F238E27FC236}">
              <a16:creationId xmlns:a16="http://schemas.microsoft.com/office/drawing/2014/main" xmlns="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416" name="Picture 415" descr="0clip_image001.png">
          <a:extLst>
            <a:ext uri="{FF2B5EF4-FFF2-40B4-BE49-F238E27FC236}">
              <a16:creationId xmlns:a16="http://schemas.microsoft.com/office/drawing/2014/main" xmlns="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417" name="Picture 416" descr="0clip_image002.png">
          <a:extLst>
            <a:ext uri="{FF2B5EF4-FFF2-40B4-BE49-F238E27FC236}">
              <a16:creationId xmlns:a16="http://schemas.microsoft.com/office/drawing/2014/main" xmlns="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418" name="Picture 417" descr="0clip_image003.png">
          <a:extLst>
            <a:ext uri="{FF2B5EF4-FFF2-40B4-BE49-F238E27FC236}">
              <a16:creationId xmlns:a16="http://schemas.microsoft.com/office/drawing/2014/main" xmlns="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58</xdr:col>
      <xdr:colOff>0</xdr:colOff>
      <xdr:row>30</xdr:row>
      <xdr:rowOff>0</xdr:rowOff>
    </xdr:from>
    <xdr:ext cx="161925" cy="276225"/>
    <xdr:pic>
      <xdr:nvPicPr>
        <xdr:cNvPr id="419" name="Picture 418" descr="0clip_image001.png">
          <a:extLst>
            <a:ext uri="{FF2B5EF4-FFF2-40B4-BE49-F238E27FC236}">
              <a16:creationId xmlns:a16="http://schemas.microsoft.com/office/drawing/2014/main" xmlns="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2511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0</xdr:colOff>
      <xdr:row>30</xdr:row>
      <xdr:rowOff>0</xdr:rowOff>
    </xdr:from>
    <xdr:ext cx="161925" cy="276225"/>
    <xdr:pic>
      <xdr:nvPicPr>
        <xdr:cNvPr id="420" name="Picture 419" descr="0clip_image002.png">
          <a:extLst>
            <a:ext uri="{FF2B5EF4-FFF2-40B4-BE49-F238E27FC236}">
              <a16:creationId xmlns:a16="http://schemas.microsoft.com/office/drawing/2014/main" xmlns="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369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60</xdr:col>
      <xdr:colOff>171450</xdr:colOff>
      <xdr:row>30</xdr:row>
      <xdr:rowOff>0</xdr:rowOff>
    </xdr:from>
    <xdr:ext cx="161925" cy="276225"/>
    <xdr:pic>
      <xdr:nvPicPr>
        <xdr:cNvPr id="421" name="Picture 420" descr="0clip_image003.png">
          <a:extLst>
            <a:ext uri="{FF2B5EF4-FFF2-40B4-BE49-F238E27FC236}">
              <a16:creationId xmlns:a16="http://schemas.microsoft.com/office/drawing/2014/main" xmlns="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084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422" name="Picture 421" descr="0clip_image002.png">
          <a:extLst>
            <a:ext uri="{FF2B5EF4-FFF2-40B4-BE49-F238E27FC236}">
              <a16:creationId xmlns:a16="http://schemas.microsoft.com/office/drawing/2014/main" xmlns="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423" name="Picture 422" descr="0clip_image003.png">
          <a:extLst>
            <a:ext uri="{FF2B5EF4-FFF2-40B4-BE49-F238E27FC236}">
              <a16:creationId xmlns:a16="http://schemas.microsoft.com/office/drawing/2014/main" xmlns="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424" name="Picture 423" descr="0clip_image002.png">
          <a:extLst>
            <a:ext uri="{FF2B5EF4-FFF2-40B4-BE49-F238E27FC236}">
              <a16:creationId xmlns:a16="http://schemas.microsoft.com/office/drawing/2014/main" xmlns="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425" name="Picture 424" descr="0clip_image003.png">
          <a:extLst>
            <a:ext uri="{FF2B5EF4-FFF2-40B4-BE49-F238E27FC236}">
              <a16:creationId xmlns:a16="http://schemas.microsoft.com/office/drawing/2014/main" xmlns="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426" name="Picture 425" descr="0clip_image002.png">
          <a:extLst>
            <a:ext uri="{FF2B5EF4-FFF2-40B4-BE49-F238E27FC236}">
              <a16:creationId xmlns:a16="http://schemas.microsoft.com/office/drawing/2014/main" xmlns="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427" name="Picture 426" descr="0clip_image003.png">
          <a:extLst>
            <a:ext uri="{FF2B5EF4-FFF2-40B4-BE49-F238E27FC236}">
              <a16:creationId xmlns:a16="http://schemas.microsoft.com/office/drawing/2014/main" xmlns="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428" name="Picture 427" descr="0clip_image002.png">
          <a:extLst>
            <a:ext uri="{FF2B5EF4-FFF2-40B4-BE49-F238E27FC236}">
              <a16:creationId xmlns:a16="http://schemas.microsoft.com/office/drawing/2014/main" xmlns="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429" name="Picture 428" descr="0clip_image003.png">
          <a:extLst>
            <a:ext uri="{FF2B5EF4-FFF2-40B4-BE49-F238E27FC236}">
              <a16:creationId xmlns:a16="http://schemas.microsoft.com/office/drawing/2014/main" xmlns="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430" name="Picture 429" descr="0clip_image002.png">
          <a:extLst>
            <a:ext uri="{FF2B5EF4-FFF2-40B4-BE49-F238E27FC236}">
              <a16:creationId xmlns:a16="http://schemas.microsoft.com/office/drawing/2014/main" xmlns="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431" name="Picture 430" descr="0clip_image003.png">
          <a:extLst>
            <a:ext uri="{FF2B5EF4-FFF2-40B4-BE49-F238E27FC236}">
              <a16:creationId xmlns:a16="http://schemas.microsoft.com/office/drawing/2014/main" xmlns="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0</xdr:colOff>
      <xdr:row>30</xdr:row>
      <xdr:rowOff>0</xdr:rowOff>
    </xdr:from>
    <xdr:ext cx="161925" cy="276225"/>
    <xdr:pic>
      <xdr:nvPicPr>
        <xdr:cNvPr id="432" name="Picture 431" descr="0clip_image002.png">
          <a:extLst>
            <a:ext uri="{FF2B5EF4-FFF2-40B4-BE49-F238E27FC236}">
              <a16:creationId xmlns:a16="http://schemas.microsoft.com/office/drawing/2014/main" xmlns="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273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59</xdr:col>
      <xdr:colOff>171450</xdr:colOff>
      <xdr:row>30</xdr:row>
      <xdr:rowOff>0</xdr:rowOff>
    </xdr:from>
    <xdr:ext cx="161925" cy="276225"/>
    <xdr:pic>
      <xdr:nvPicPr>
        <xdr:cNvPr id="433" name="Picture 432" descr="0clip_image003.png">
          <a:extLst>
            <a:ext uri="{FF2B5EF4-FFF2-40B4-BE49-F238E27FC236}">
              <a16:creationId xmlns:a16="http://schemas.microsoft.com/office/drawing/2014/main" xmlns="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988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467" name="Picture 466" descr="0clip_image001.png">
          <a:extLst>
            <a:ext uri="{FF2B5EF4-FFF2-40B4-BE49-F238E27FC236}">
              <a16:creationId xmlns:a16="http://schemas.microsoft.com/office/drawing/2014/main" xmlns="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468" name="Picture 467" descr="0clip_image002.png">
          <a:extLst>
            <a:ext uri="{FF2B5EF4-FFF2-40B4-BE49-F238E27FC236}">
              <a16:creationId xmlns:a16="http://schemas.microsoft.com/office/drawing/2014/main" xmlns="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469" name="Picture 468" descr="0clip_image003.png">
          <a:extLst>
            <a:ext uri="{FF2B5EF4-FFF2-40B4-BE49-F238E27FC236}">
              <a16:creationId xmlns:a16="http://schemas.microsoft.com/office/drawing/2014/main" xmlns="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470" name="Picture 469" descr="0clip_image001.png">
          <a:extLst>
            <a:ext uri="{FF2B5EF4-FFF2-40B4-BE49-F238E27FC236}">
              <a16:creationId xmlns:a16="http://schemas.microsoft.com/office/drawing/2014/main" xmlns="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471" name="Picture 470" descr="0clip_image002.png">
          <a:extLst>
            <a:ext uri="{FF2B5EF4-FFF2-40B4-BE49-F238E27FC236}">
              <a16:creationId xmlns:a16="http://schemas.microsoft.com/office/drawing/2014/main" xmlns="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472" name="Picture 471" descr="0clip_image003.png">
          <a:extLst>
            <a:ext uri="{FF2B5EF4-FFF2-40B4-BE49-F238E27FC236}">
              <a16:creationId xmlns:a16="http://schemas.microsoft.com/office/drawing/2014/main" xmlns="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473" name="Picture 472" descr="0clip_image001.png">
          <a:extLst>
            <a:ext uri="{FF2B5EF4-FFF2-40B4-BE49-F238E27FC236}">
              <a16:creationId xmlns:a16="http://schemas.microsoft.com/office/drawing/2014/main" xmlns="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474" name="Picture 473" descr="0clip_image002.png">
          <a:extLst>
            <a:ext uri="{FF2B5EF4-FFF2-40B4-BE49-F238E27FC236}">
              <a16:creationId xmlns:a16="http://schemas.microsoft.com/office/drawing/2014/main" xmlns="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475" name="Picture 474" descr="0clip_image003.png">
          <a:extLst>
            <a:ext uri="{FF2B5EF4-FFF2-40B4-BE49-F238E27FC236}">
              <a16:creationId xmlns:a16="http://schemas.microsoft.com/office/drawing/2014/main" xmlns="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476" name="Picture 475" descr="0clip_image001.png">
          <a:extLst>
            <a:ext uri="{FF2B5EF4-FFF2-40B4-BE49-F238E27FC236}">
              <a16:creationId xmlns:a16="http://schemas.microsoft.com/office/drawing/2014/main" xmlns="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477" name="Picture 476" descr="0clip_image002.png">
          <a:extLst>
            <a:ext uri="{FF2B5EF4-FFF2-40B4-BE49-F238E27FC236}">
              <a16:creationId xmlns:a16="http://schemas.microsoft.com/office/drawing/2014/main" xmlns="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478" name="Picture 477" descr="0clip_image003.png">
          <a:extLst>
            <a:ext uri="{FF2B5EF4-FFF2-40B4-BE49-F238E27FC236}">
              <a16:creationId xmlns:a16="http://schemas.microsoft.com/office/drawing/2014/main" xmlns="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479" name="Picture 478" descr="0clip_image001.png">
          <a:extLst>
            <a:ext uri="{FF2B5EF4-FFF2-40B4-BE49-F238E27FC236}">
              <a16:creationId xmlns:a16="http://schemas.microsoft.com/office/drawing/2014/main" xmlns="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480" name="Picture 479" descr="0clip_image002.png">
          <a:extLst>
            <a:ext uri="{FF2B5EF4-FFF2-40B4-BE49-F238E27FC236}">
              <a16:creationId xmlns:a16="http://schemas.microsoft.com/office/drawing/2014/main" xmlns="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481" name="Picture 480" descr="0clip_image003.png">
          <a:extLst>
            <a:ext uri="{FF2B5EF4-FFF2-40B4-BE49-F238E27FC236}">
              <a16:creationId xmlns:a16="http://schemas.microsoft.com/office/drawing/2014/main" xmlns="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18</xdr:col>
      <xdr:colOff>0</xdr:colOff>
      <xdr:row>28</xdr:row>
      <xdr:rowOff>0</xdr:rowOff>
    </xdr:from>
    <xdr:ext cx="161925" cy="276225"/>
    <xdr:pic>
      <xdr:nvPicPr>
        <xdr:cNvPr id="482" name="Picture 481" descr="0clip_image001.png">
          <a:extLst>
            <a:ext uri="{FF2B5EF4-FFF2-40B4-BE49-F238E27FC236}">
              <a16:creationId xmlns:a16="http://schemas.microsoft.com/office/drawing/2014/main" xmlns="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58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28</xdr:row>
      <xdr:rowOff>0</xdr:rowOff>
    </xdr:from>
    <xdr:ext cx="161925" cy="276225"/>
    <xdr:pic>
      <xdr:nvPicPr>
        <xdr:cNvPr id="483" name="Picture 482" descr="0clip_image002.png">
          <a:extLst>
            <a:ext uri="{FF2B5EF4-FFF2-40B4-BE49-F238E27FC236}">
              <a16:creationId xmlns:a16="http://schemas.microsoft.com/office/drawing/2014/main" xmlns="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442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171450</xdr:colOff>
      <xdr:row>28</xdr:row>
      <xdr:rowOff>0</xdr:rowOff>
    </xdr:from>
    <xdr:ext cx="161925" cy="276225"/>
    <xdr:pic>
      <xdr:nvPicPr>
        <xdr:cNvPr id="484" name="Picture 483" descr="0clip_image003.png">
          <a:extLst>
            <a:ext uri="{FF2B5EF4-FFF2-40B4-BE49-F238E27FC236}">
              <a16:creationId xmlns:a16="http://schemas.microsoft.com/office/drawing/2014/main" xmlns="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2156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485" name="Picture 484" descr="0clip_image002.png">
          <a:extLst>
            <a:ext uri="{FF2B5EF4-FFF2-40B4-BE49-F238E27FC236}">
              <a16:creationId xmlns:a16="http://schemas.microsoft.com/office/drawing/2014/main" xmlns="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486" name="Picture 485" descr="0clip_image003.png">
          <a:extLst>
            <a:ext uri="{FF2B5EF4-FFF2-40B4-BE49-F238E27FC236}">
              <a16:creationId xmlns:a16="http://schemas.microsoft.com/office/drawing/2014/main" xmlns="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487" name="Picture 486" descr="0clip_image002.png">
          <a:extLst>
            <a:ext uri="{FF2B5EF4-FFF2-40B4-BE49-F238E27FC236}">
              <a16:creationId xmlns:a16="http://schemas.microsoft.com/office/drawing/2014/main" xmlns="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488" name="Picture 487" descr="0clip_image003.png">
          <a:extLst>
            <a:ext uri="{FF2B5EF4-FFF2-40B4-BE49-F238E27FC236}">
              <a16:creationId xmlns:a16="http://schemas.microsoft.com/office/drawing/2014/main" xmlns="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489" name="Picture 488" descr="0clip_image002.png">
          <a:extLst>
            <a:ext uri="{FF2B5EF4-FFF2-40B4-BE49-F238E27FC236}">
              <a16:creationId xmlns:a16="http://schemas.microsoft.com/office/drawing/2014/main" xmlns="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490" name="Picture 489" descr="0clip_image003.png">
          <a:extLst>
            <a:ext uri="{FF2B5EF4-FFF2-40B4-BE49-F238E27FC236}">
              <a16:creationId xmlns:a16="http://schemas.microsoft.com/office/drawing/2014/main" xmlns="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491" name="Picture 490" descr="0clip_image002.png">
          <a:extLst>
            <a:ext uri="{FF2B5EF4-FFF2-40B4-BE49-F238E27FC236}">
              <a16:creationId xmlns:a16="http://schemas.microsoft.com/office/drawing/2014/main" xmlns="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492" name="Picture 491" descr="0clip_image003.png">
          <a:extLst>
            <a:ext uri="{FF2B5EF4-FFF2-40B4-BE49-F238E27FC236}">
              <a16:creationId xmlns:a16="http://schemas.microsoft.com/office/drawing/2014/main" xmlns="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493" name="Picture 492" descr="0clip_image002.png">
          <a:extLst>
            <a:ext uri="{FF2B5EF4-FFF2-40B4-BE49-F238E27FC236}">
              <a16:creationId xmlns:a16="http://schemas.microsoft.com/office/drawing/2014/main" xmlns="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494" name="Picture 493" descr="0clip_image003.png">
          <a:extLst>
            <a:ext uri="{FF2B5EF4-FFF2-40B4-BE49-F238E27FC236}">
              <a16:creationId xmlns:a16="http://schemas.microsoft.com/office/drawing/2014/main" xmlns="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0</xdr:colOff>
      <xdr:row>28</xdr:row>
      <xdr:rowOff>0</xdr:rowOff>
    </xdr:from>
    <xdr:ext cx="161925" cy="276225"/>
    <xdr:pic>
      <xdr:nvPicPr>
        <xdr:cNvPr id="495" name="Picture 494" descr="0clip_image002.png">
          <a:extLst>
            <a:ext uri="{FF2B5EF4-FFF2-40B4-BE49-F238E27FC236}">
              <a16:creationId xmlns:a16="http://schemas.microsoft.com/office/drawing/2014/main" xmlns="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4346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19</xdr:col>
      <xdr:colOff>171450</xdr:colOff>
      <xdr:row>28</xdr:row>
      <xdr:rowOff>0</xdr:rowOff>
    </xdr:from>
    <xdr:ext cx="161925" cy="276225"/>
    <xdr:pic>
      <xdr:nvPicPr>
        <xdr:cNvPr id="496" name="Picture 495" descr="0clip_image003.png">
          <a:extLst>
            <a:ext uri="{FF2B5EF4-FFF2-40B4-BE49-F238E27FC236}">
              <a16:creationId xmlns:a16="http://schemas.microsoft.com/office/drawing/2014/main" xmlns="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606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48</xdr:row>
      <xdr:rowOff>0</xdr:rowOff>
    </xdr:from>
    <xdr:ext cx="161925" cy="276225"/>
    <xdr:pic>
      <xdr:nvPicPr>
        <xdr:cNvPr id="497" name="Picture 496" descr="0clip_image001.png">
          <a:extLst>
            <a:ext uri="{FF2B5EF4-FFF2-40B4-BE49-F238E27FC236}">
              <a16:creationId xmlns:a16="http://schemas.microsoft.com/office/drawing/2014/main" xmlns="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48</xdr:row>
      <xdr:rowOff>0</xdr:rowOff>
    </xdr:from>
    <xdr:ext cx="161925" cy="276225"/>
    <xdr:pic>
      <xdr:nvPicPr>
        <xdr:cNvPr id="498" name="Picture 497" descr="0clip_image002.png">
          <a:extLst>
            <a:ext uri="{FF2B5EF4-FFF2-40B4-BE49-F238E27FC236}">
              <a16:creationId xmlns:a16="http://schemas.microsoft.com/office/drawing/2014/main" xmlns="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48</xdr:row>
      <xdr:rowOff>0</xdr:rowOff>
    </xdr:from>
    <xdr:ext cx="161925" cy="276225"/>
    <xdr:pic>
      <xdr:nvPicPr>
        <xdr:cNvPr id="499" name="Picture 498" descr="0clip_image003.png">
          <a:extLst>
            <a:ext uri="{FF2B5EF4-FFF2-40B4-BE49-F238E27FC236}">
              <a16:creationId xmlns:a16="http://schemas.microsoft.com/office/drawing/2014/main" xmlns="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49</xdr:row>
      <xdr:rowOff>0</xdr:rowOff>
    </xdr:from>
    <xdr:ext cx="161925" cy="276225"/>
    <xdr:pic>
      <xdr:nvPicPr>
        <xdr:cNvPr id="500" name="Picture 499" descr="0clip_image001.png">
          <a:extLst>
            <a:ext uri="{FF2B5EF4-FFF2-40B4-BE49-F238E27FC236}">
              <a16:creationId xmlns:a16="http://schemas.microsoft.com/office/drawing/2014/main" xmlns="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49</xdr:row>
      <xdr:rowOff>0</xdr:rowOff>
    </xdr:from>
    <xdr:ext cx="161925" cy="276225"/>
    <xdr:pic>
      <xdr:nvPicPr>
        <xdr:cNvPr id="501" name="Picture 500" descr="0clip_image002.png">
          <a:extLst>
            <a:ext uri="{FF2B5EF4-FFF2-40B4-BE49-F238E27FC236}">
              <a16:creationId xmlns:a16="http://schemas.microsoft.com/office/drawing/2014/main" xmlns="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49</xdr:row>
      <xdr:rowOff>0</xdr:rowOff>
    </xdr:from>
    <xdr:ext cx="161925" cy="276225"/>
    <xdr:pic>
      <xdr:nvPicPr>
        <xdr:cNvPr id="502" name="Picture 501" descr="0clip_image003.png">
          <a:extLst>
            <a:ext uri="{FF2B5EF4-FFF2-40B4-BE49-F238E27FC236}">
              <a16:creationId xmlns:a16="http://schemas.microsoft.com/office/drawing/2014/main" xmlns="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49</xdr:row>
      <xdr:rowOff>0</xdr:rowOff>
    </xdr:from>
    <xdr:ext cx="161925" cy="276225"/>
    <xdr:pic>
      <xdr:nvPicPr>
        <xdr:cNvPr id="503" name="Picture 502" descr="0clip_image001.png">
          <a:extLst>
            <a:ext uri="{FF2B5EF4-FFF2-40B4-BE49-F238E27FC236}">
              <a16:creationId xmlns:a16="http://schemas.microsoft.com/office/drawing/2014/main" xmlns="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49</xdr:row>
      <xdr:rowOff>0</xdr:rowOff>
    </xdr:from>
    <xdr:ext cx="161925" cy="276225"/>
    <xdr:pic>
      <xdr:nvPicPr>
        <xdr:cNvPr id="504" name="Picture 503" descr="0clip_image002.png">
          <a:extLst>
            <a:ext uri="{FF2B5EF4-FFF2-40B4-BE49-F238E27FC236}">
              <a16:creationId xmlns:a16="http://schemas.microsoft.com/office/drawing/2014/main" xmlns="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49</xdr:row>
      <xdr:rowOff>0</xdr:rowOff>
    </xdr:from>
    <xdr:ext cx="161925" cy="276225"/>
    <xdr:pic>
      <xdr:nvPicPr>
        <xdr:cNvPr id="505" name="Picture 504" descr="0clip_image003.png">
          <a:extLst>
            <a:ext uri="{FF2B5EF4-FFF2-40B4-BE49-F238E27FC236}">
              <a16:creationId xmlns:a16="http://schemas.microsoft.com/office/drawing/2014/main" xmlns="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49</xdr:row>
      <xdr:rowOff>0</xdr:rowOff>
    </xdr:from>
    <xdr:ext cx="161925" cy="276225"/>
    <xdr:pic>
      <xdr:nvPicPr>
        <xdr:cNvPr id="506" name="Picture 505" descr="0clip_image001.png">
          <a:extLst>
            <a:ext uri="{FF2B5EF4-FFF2-40B4-BE49-F238E27FC236}">
              <a16:creationId xmlns:a16="http://schemas.microsoft.com/office/drawing/2014/main" xmlns="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49</xdr:row>
      <xdr:rowOff>0</xdr:rowOff>
    </xdr:from>
    <xdr:ext cx="161925" cy="276225"/>
    <xdr:pic>
      <xdr:nvPicPr>
        <xdr:cNvPr id="507" name="Picture 506" descr="0clip_image002.png">
          <a:extLst>
            <a:ext uri="{FF2B5EF4-FFF2-40B4-BE49-F238E27FC236}">
              <a16:creationId xmlns:a16="http://schemas.microsoft.com/office/drawing/2014/main" xmlns="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49</xdr:row>
      <xdr:rowOff>0</xdr:rowOff>
    </xdr:from>
    <xdr:ext cx="161925" cy="276225"/>
    <xdr:pic>
      <xdr:nvPicPr>
        <xdr:cNvPr id="508" name="Picture 507" descr="0clip_image003.png">
          <a:extLst>
            <a:ext uri="{FF2B5EF4-FFF2-40B4-BE49-F238E27FC236}">
              <a16:creationId xmlns:a16="http://schemas.microsoft.com/office/drawing/2014/main" xmlns="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49</xdr:row>
      <xdr:rowOff>0</xdr:rowOff>
    </xdr:from>
    <xdr:ext cx="161925" cy="276225"/>
    <xdr:pic>
      <xdr:nvPicPr>
        <xdr:cNvPr id="509" name="Picture 508" descr="0clip_image001.png">
          <a:extLst>
            <a:ext uri="{FF2B5EF4-FFF2-40B4-BE49-F238E27FC236}">
              <a16:creationId xmlns:a16="http://schemas.microsoft.com/office/drawing/2014/main" xmlns="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49</xdr:row>
      <xdr:rowOff>0</xdr:rowOff>
    </xdr:from>
    <xdr:ext cx="161925" cy="276225"/>
    <xdr:pic>
      <xdr:nvPicPr>
        <xdr:cNvPr id="510" name="Picture 509" descr="0clip_image002.png">
          <a:extLst>
            <a:ext uri="{FF2B5EF4-FFF2-40B4-BE49-F238E27FC236}">
              <a16:creationId xmlns:a16="http://schemas.microsoft.com/office/drawing/2014/main" xmlns="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49</xdr:row>
      <xdr:rowOff>0</xdr:rowOff>
    </xdr:from>
    <xdr:ext cx="161925" cy="276225"/>
    <xdr:pic>
      <xdr:nvPicPr>
        <xdr:cNvPr id="511" name="Picture 510" descr="0clip_image003.png">
          <a:extLst>
            <a:ext uri="{FF2B5EF4-FFF2-40B4-BE49-F238E27FC236}">
              <a16:creationId xmlns:a16="http://schemas.microsoft.com/office/drawing/2014/main" xmlns="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117</xdr:col>
      <xdr:colOff>0</xdr:colOff>
      <xdr:row>49</xdr:row>
      <xdr:rowOff>0</xdr:rowOff>
    </xdr:from>
    <xdr:ext cx="161925" cy="276225"/>
    <xdr:pic>
      <xdr:nvPicPr>
        <xdr:cNvPr id="512" name="Picture 511" descr="0clip_image001.png">
          <a:extLst>
            <a:ext uri="{FF2B5EF4-FFF2-40B4-BE49-F238E27FC236}">
              <a16:creationId xmlns:a16="http://schemas.microsoft.com/office/drawing/2014/main" xmlns="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9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0</xdr:colOff>
      <xdr:row>49</xdr:row>
      <xdr:rowOff>0</xdr:rowOff>
    </xdr:from>
    <xdr:ext cx="161925" cy="276225"/>
    <xdr:pic>
      <xdr:nvPicPr>
        <xdr:cNvPr id="513" name="Picture 512" descr="0clip_image002.png">
          <a:extLst>
            <a:ext uri="{FF2B5EF4-FFF2-40B4-BE49-F238E27FC236}">
              <a16:creationId xmlns:a16="http://schemas.microsoft.com/office/drawing/2014/main" xmlns="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119</xdr:col>
      <xdr:colOff>171450</xdr:colOff>
      <xdr:row>49</xdr:row>
      <xdr:rowOff>0</xdr:rowOff>
    </xdr:from>
    <xdr:ext cx="161925" cy="276225"/>
    <xdr:pic>
      <xdr:nvPicPr>
        <xdr:cNvPr id="514" name="Picture 513" descr="0clip_image003.png">
          <a:extLst>
            <a:ext uri="{FF2B5EF4-FFF2-40B4-BE49-F238E27FC236}">
              <a16:creationId xmlns:a16="http://schemas.microsoft.com/office/drawing/2014/main" xmlns="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48</xdr:row>
      <xdr:rowOff>0</xdr:rowOff>
    </xdr:from>
    <xdr:ext cx="161925" cy="276225"/>
    <xdr:pic>
      <xdr:nvPicPr>
        <xdr:cNvPr id="515" name="Picture 514" descr="0clip_image002.png">
          <a:extLst>
            <a:ext uri="{FF2B5EF4-FFF2-40B4-BE49-F238E27FC236}">
              <a16:creationId xmlns:a16="http://schemas.microsoft.com/office/drawing/2014/main" xmlns="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48</xdr:row>
      <xdr:rowOff>0</xdr:rowOff>
    </xdr:from>
    <xdr:ext cx="161925" cy="276225"/>
    <xdr:pic>
      <xdr:nvPicPr>
        <xdr:cNvPr id="516" name="Picture 515" descr="0clip_image003.png">
          <a:extLst>
            <a:ext uri="{FF2B5EF4-FFF2-40B4-BE49-F238E27FC236}">
              <a16:creationId xmlns:a16="http://schemas.microsoft.com/office/drawing/2014/main" xmlns="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49</xdr:row>
      <xdr:rowOff>0</xdr:rowOff>
    </xdr:from>
    <xdr:ext cx="161925" cy="276225"/>
    <xdr:pic>
      <xdr:nvPicPr>
        <xdr:cNvPr id="517" name="Picture 516" descr="0clip_image002.png">
          <a:extLst>
            <a:ext uri="{FF2B5EF4-FFF2-40B4-BE49-F238E27FC236}">
              <a16:creationId xmlns:a16="http://schemas.microsoft.com/office/drawing/2014/main" xmlns="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49</xdr:row>
      <xdr:rowOff>0</xdr:rowOff>
    </xdr:from>
    <xdr:ext cx="161925" cy="276225"/>
    <xdr:pic>
      <xdr:nvPicPr>
        <xdr:cNvPr id="518" name="Picture 517" descr="0clip_image003.png">
          <a:extLst>
            <a:ext uri="{FF2B5EF4-FFF2-40B4-BE49-F238E27FC236}">
              <a16:creationId xmlns:a16="http://schemas.microsoft.com/office/drawing/2014/main" xmlns="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49</xdr:row>
      <xdr:rowOff>0</xdr:rowOff>
    </xdr:from>
    <xdr:ext cx="161925" cy="276225"/>
    <xdr:pic>
      <xdr:nvPicPr>
        <xdr:cNvPr id="519" name="Picture 518" descr="0clip_image002.png">
          <a:extLst>
            <a:ext uri="{FF2B5EF4-FFF2-40B4-BE49-F238E27FC236}">
              <a16:creationId xmlns:a16="http://schemas.microsoft.com/office/drawing/2014/main" xmlns="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49</xdr:row>
      <xdr:rowOff>0</xdr:rowOff>
    </xdr:from>
    <xdr:ext cx="161925" cy="276225"/>
    <xdr:pic>
      <xdr:nvPicPr>
        <xdr:cNvPr id="520" name="Picture 519" descr="0clip_image003.png">
          <a:extLst>
            <a:ext uri="{FF2B5EF4-FFF2-40B4-BE49-F238E27FC236}">
              <a16:creationId xmlns:a16="http://schemas.microsoft.com/office/drawing/2014/main" xmlns="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49</xdr:row>
      <xdr:rowOff>0</xdr:rowOff>
    </xdr:from>
    <xdr:ext cx="161925" cy="276225"/>
    <xdr:pic>
      <xdr:nvPicPr>
        <xdr:cNvPr id="521" name="Picture 520" descr="0clip_image002.png">
          <a:extLst>
            <a:ext uri="{FF2B5EF4-FFF2-40B4-BE49-F238E27FC236}">
              <a16:creationId xmlns:a16="http://schemas.microsoft.com/office/drawing/2014/main" xmlns="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49</xdr:row>
      <xdr:rowOff>0</xdr:rowOff>
    </xdr:from>
    <xdr:ext cx="161925" cy="276225"/>
    <xdr:pic>
      <xdr:nvPicPr>
        <xdr:cNvPr id="522" name="Picture 521" descr="0clip_image003.png">
          <a:extLst>
            <a:ext uri="{FF2B5EF4-FFF2-40B4-BE49-F238E27FC236}">
              <a16:creationId xmlns:a16="http://schemas.microsoft.com/office/drawing/2014/main" xmlns="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49</xdr:row>
      <xdr:rowOff>0</xdr:rowOff>
    </xdr:from>
    <xdr:ext cx="161925" cy="276225"/>
    <xdr:pic>
      <xdr:nvPicPr>
        <xdr:cNvPr id="523" name="Picture 522" descr="0clip_image002.png">
          <a:extLst>
            <a:ext uri="{FF2B5EF4-FFF2-40B4-BE49-F238E27FC236}">
              <a16:creationId xmlns:a16="http://schemas.microsoft.com/office/drawing/2014/main" xmlns="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49</xdr:row>
      <xdr:rowOff>0</xdr:rowOff>
    </xdr:from>
    <xdr:ext cx="161925" cy="276225"/>
    <xdr:pic>
      <xdr:nvPicPr>
        <xdr:cNvPr id="524" name="Picture 523" descr="0clip_image003.png">
          <a:extLst>
            <a:ext uri="{FF2B5EF4-FFF2-40B4-BE49-F238E27FC236}">
              <a16:creationId xmlns:a16="http://schemas.microsoft.com/office/drawing/2014/main" xmlns="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0</xdr:colOff>
      <xdr:row>49</xdr:row>
      <xdr:rowOff>0</xdr:rowOff>
    </xdr:from>
    <xdr:ext cx="161925" cy="276225"/>
    <xdr:pic>
      <xdr:nvPicPr>
        <xdr:cNvPr id="525" name="Picture 524" descr="0clip_image002.png">
          <a:extLst>
            <a:ext uri="{FF2B5EF4-FFF2-40B4-BE49-F238E27FC236}">
              <a16:creationId xmlns:a16="http://schemas.microsoft.com/office/drawing/2014/main" xmlns="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7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118</xdr:col>
      <xdr:colOff>171450</xdr:colOff>
      <xdr:row>49</xdr:row>
      <xdr:rowOff>0</xdr:rowOff>
    </xdr:from>
    <xdr:ext cx="161925" cy="276225"/>
    <xdr:pic>
      <xdr:nvPicPr>
        <xdr:cNvPr id="526" name="Picture 525" descr="0clip_image003.png">
          <a:extLst>
            <a:ext uri="{FF2B5EF4-FFF2-40B4-BE49-F238E27FC236}">
              <a16:creationId xmlns:a16="http://schemas.microsoft.com/office/drawing/2014/main" xmlns="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527" name="Picture 526" descr="0clip_image001.png">
          <a:extLst>
            <a:ext uri="{FF2B5EF4-FFF2-40B4-BE49-F238E27FC236}">
              <a16:creationId xmlns:a16="http://schemas.microsoft.com/office/drawing/2014/main" xmlns="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528" name="Picture 527" descr="0clip_image002.png">
          <a:extLst>
            <a:ext uri="{FF2B5EF4-FFF2-40B4-BE49-F238E27FC236}">
              <a16:creationId xmlns:a16="http://schemas.microsoft.com/office/drawing/2014/main" xmlns="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529" name="Picture 528" descr="0clip_image003.png">
          <a:extLst>
            <a:ext uri="{FF2B5EF4-FFF2-40B4-BE49-F238E27FC236}">
              <a16:creationId xmlns:a16="http://schemas.microsoft.com/office/drawing/2014/main" xmlns="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530" name="Picture 529" descr="0clip_image001.png">
          <a:extLst>
            <a:ext uri="{FF2B5EF4-FFF2-40B4-BE49-F238E27FC236}">
              <a16:creationId xmlns:a16="http://schemas.microsoft.com/office/drawing/2014/main" xmlns="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531" name="Picture 530" descr="0clip_image002.png">
          <a:extLst>
            <a:ext uri="{FF2B5EF4-FFF2-40B4-BE49-F238E27FC236}">
              <a16:creationId xmlns:a16="http://schemas.microsoft.com/office/drawing/2014/main" xmlns="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532" name="Picture 531" descr="0clip_image003.png">
          <a:extLst>
            <a:ext uri="{FF2B5EF4-FFF2-40B4-BE49-F238E27FC236}">
              <a16:creationId xmlns:a16="http://schemas.microsoft.com/office/drawing/2014/main" xmlns="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533" name="Picture 532" descr="0clip_image001.png">
          <a:extLst>
            <a:ext uri="{FF2B5EF4-FFF2-40B4-BE49-F238E27FC236}">
              <a16:creationId xmlns:a16="http://schemas.microsoft.com/office/drawing/2014/main" xmlns="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534" name="Picture 533" descr="0clip_image002.png">
          <a:extLst>
            <a:ext uri="{FF2B5EF4-FFF2-40B4-BE49-F238E27FC236}">
              <a16:creationId xmlns:a16="http://schemas.microsoft.com/office/drawing/2014/main" xmlns="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535" name="Picture 534" descr="0clip_image003.png">
          <a:extLst>
            <a:ext uri="{FF2B5EF4-FFF2-40B4-BE49-F238E27FC236}">
              <a16:creationId xmlns:a16="http://schemas.microsoft.com/office/drawing/2014/main" xmlns="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536" name="Picture 535" descr="0clip_image001.png">
          <a:extLst>
            <a:ext uri="{FF2B5EF4-FFF2-40B4-BE49-F238E27FC236}">
              <a16:creationId xmlns:a16="http://schemas.microsoft.com/office/drawing/2014/main" xmlns="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537" name="Picture 536" descr="0clip_image002.png">
          <a:extLst>
            <a:ext uri="{FF2B5EF4-FFF2-40B4-BE49-F238E27FC236}">
              <a16:creationId xmlns:a16="http://schemas.microsoft.com/office/drawing/2014/main" xmlns="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538" name="Picture 537" descr="0clip_image003.png">
          <a:extLst>
            <a:ext uri="{FF2B5EF4-FFF2-40B4-BE49-F238E27FC236}">
              <a16:creationId xmlns:a16="http://schemas.microsoft.com/office/drawing/2014/main" xmlns="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539" name="Picture 538" descr="0clip_image001.png">
          <a:extLst>
            <a:ext uri="{FF2B5EF4-FFF2-40B4-BE49-F238E27FC236}">
              <a16:creationId xmlns:a16="http://schemas.microsoft.com/office/drawing/2014/main" xmlns="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540" name="Picture 539" descr="0clip_image002.png">
          <a:extLst>
            <a:ext uri="{FF2B5EF4-FFF2-40B4-BE49-F238E27FC236}">
              <a16:creationId xmlns:a16="http://schemas.microsoft.com/office/drawing/2014/main" xmlns="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541" name="Picture 540" descr="0clip_image003.png">
          <a:extLst>
            <a:ext uri="{FF2B5EF4-FFF2-40B4-BE49-F238E27FC236}">
              <a16:creationId xmlns:a16="http://schemas.microsoft.com/office/drawing/2014/main" xmlns="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38</xdr:col>
      <xdr:colOff>0</xdr:colOff>
      <xdr:row>25</xdr:row>
      <xdr:rowOff>0</xdr:rowOff>
    </xdr:from>
    <xdr:ext cx="161925" cy="276225"/>
    <xdr:pic>
      <xdr:nvPicPr>
        <xdr:cNvPr id="542" name="Picture 541" descr="0clip_image001.png">
          <a:extLst>
            <a:ext uri="{FF2B5EF4-FFF2-40B4-BE49-F238E27FC236}">
              <a16:creationId xmlns:a16="http://schemas.microsoft.com/office/drawing/2014/main" xmlns="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1907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0</xdr:colOff>
      <xdr:row>25</xdr:row>
      <xdr:rowOff>0</xdr:rowOff>
    </xdr:from>
    <xdr:ext cx="161925" cy="276225"/>
    <xdr:pic>
      <xdr:nvPicPr>
        <xdr:cNvPr id="543" name="Picture 542" descr="0clip_image002.png">
          <a:extLst>
            <a:ext uri="{FF2B5EF4-FFF2-40B4-BE49-F238E27FC236}">
              <a16:creationId xmlns:a16="http://schemas.microsoft.com/office/drawing/2014/main" xmlns="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049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40</xdr:col>
      <xdr:colOff>171450</xdr:colOff>
      <xdr:row>25</xdr:row>
      <xdr:rowOff>0</xdr:rowOff>
    </xdr:from>
    <xdr:ext cx="161925" cy="276225"/>
    <xdr:pic>
      <xdr:nvPicPr>
        <xdr:cNvPr id="544" name="Picture 543" descr="0clip_image003.png">
          <a:extLst>
            <a:ext uri="{FF2B5EF4-FFF2-40B4-BE49-F238E27FC236}">
              <a16:creationId xmlns:a16="http://schemas.microsoft.com/office/drawing/2014/main" xmlns="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3763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545" name="Picture 544" descr="0clip_image002.png">
          <a:extLst>
            <a:ext uri="{FF2B5EF4-FFF2-40B4-BE49-F238E27FC236}">
              <a16:creationId xmlns:a16="http://schemas.microsoft.com/office/drawing/2014/main" xmlns="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546" name="Picture 545" descr="0clip_image003.png">
          <a:extLst>
            <a:ext uri="{FF2B5EF4-FFF2-40B4-BE49-F238E27FC236}">
              <a16:creationId xmlns:a16="http://schemas.microsoft.com/office/drawing/2014/main" xmlns="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547" name="Picture 546" descr="0clip_image002.png">
          <a:extLst>
            <a:ext uri="{FF2B5EF4-FFF2-40B4-BE49-F238E27FC236}">
              <a16:creationId xmlns:a16="http://schemas.microsoft.com/office/drawing/2014/main" xmlns="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548" name="Picture 547" descr="0clip_image003.png">
          <a:extLst>
            <a:ext uri="{FF2B5EF4-FFF2-40B4-BE49-F238E27FC236}">
              <a16:creationId xmlns:a16="http://schemas.microsoft.com/office/drawing/2014/main" xmlns="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549" name="Picture 548" descr="0clip_image002.png">
          <a:extLst>
            <a:ext uri="{FF2B5EF4-FFF2-40B4-BE49-F238E27FC236}">
              <a16:creationId xmlns:a16="http://schemas.microsoft.com/office/drawing/2014/main" xmlns="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550" name="Picture 549" descr="0clip_image003.png">
          <a:extLst>
            <a:ext uri="{FF2B5EF4-FFF2-40B4-BE49-F238E27FC236}">
              <a16:creationId xmlns:a16="http://schemas.microsoft.com/office/drawing/2014/main" xmlns="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551" name="Picture 550" descr="0clip_image002.png">
          <a:extLst>
            <a:ext uri="{FF2B5EF4-FFF2-40B4-BE49-F238E27FC236}">
              <a16:creationId xmlns:a16="http://schemas.microsoft.com/office/drawing/2014/main" xmlns="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552" name="Picture 551" descr="0clip_image003.png">
          <a:extLst>
            <a:ext uri="{FF2B5EF4-FFF2-40B4-BE49-F238E27FC236}">
              <a16:creationId xmlns:a16="http://schemas.microsoft.com/office/drawing/2014/main" xmlns="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553" name="Picture 552" descr="0clip_image002.png">
          <a:extLst>
            <a:ext uri="{FF2B5EF4-FFF2-40B4-BE49-F238E27FC236}">
              <a16:creationId xmlns:a16="http://schemas.microsoft.com/office/drawing/2014/main" xmlns="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554" name="Picture 553" descr="0clip_image003.png">
          <a:extLst>
            <a:ext uri="{FF2B5EF4-FFF2-40B4-BE49-F238E27FC236}">
              <a16:creationId xmlns:a16="http://schemas.microsoft.com/office/drawing/2014/main" xmlns="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0</xdr:colOff>
      <xdr:row>25</xdr:row>
      <xdr:rowOff>0</xdr:rowOff>
    </xdr:from>
    <xdr:ext cx="161925" cy="276225"/>
    <xdr:pic>
      <xdr:nvPicPr>
        <xdr:cNvPr id="555" name="Picture 554" descr="0clip_image002.png">
          <a:extLst>
            <a:ext uri="{FF2B5EF4-FFF2-40B4-BE49-F238E27FC236}">
              <a16:creationId xmlns:a16="http://schemas.microsoft.com/office/drawing/2014/main" xmlns="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953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39</xdr:col>
      <xdr:colOff>171450</xdr:colOff>
      <xdr:row>25</xdr:row>
      <xdr:rowOff>0</xdr:rowOff>
    </xdr:from>
    <xdr:ext cx="161925" cy="276225"/>
    <xdr:pic>
      <xdr:nvPicPr>
        <xdr:cNvPr id="556" name="Picture 555" descr="0clip_image003.png">
          <a:extLst>
            <a:ext uri="{FF2B5EF4-FFF2-40B4-BE49-F238E27FC236}">
              <a16:creationId xmlns:a16="http://schemas.microsoft.com/office/drawing/2014/main" xmlns="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4"/>
  <sheetViews>
    <sheetView tabSelected="1" topLeftCell="A2" zoomScaleNormal="100" workbookViewId="0">
      <pane xSplit="5" ySplit="5" topLeftCell="F7" activePane="bottomRight" state="frozen"/>
      <selection activeCell="A2" sqref="A2"/>
      <selection pane="topRight" activeCell="G2" sqref="G2"/>
      <selection pane="bottomLeft" activeCell="A7" sqref="A7"/>
      <selection pane="bottomRight" activeCell="A2" sqref="A2"/>
    </sheetView>
  </sheetViews>
  <sheetFormatPr defaultColWidth="9.140625" defaultRowHeight="15" x14ac:dyDescent="0.25"/>
  <cols>
    <col min="1" max="1" width="3.28515625" style="1" customWidth="1"/>
    <col min="2" max="2" width="5.7109375" style="2" hidden="1" customWidth="1"/>
    <col min="3" max="3" width="7.5703125" style="2" customWidth="1"/>
    <col min="4" max="4" width="5" style="2" customWidth="1"/>
    <col min="5" max="5" width="25.85546875" style="18" customWidth="1"/>
    <col min="6" max="6" width="7.42578125" style="1" bestFit="1" customWidth="1"/>
    <col min="7" max="7" width="11.85546875" style="1" customWidth="1"/>
    <col min="8" max="8" width="12.7109375" style="1" bestFit="1" customWidth="1"/>
    <col min="9" max="9" width="9.85546875" style="2" bestFit="1" customWidth="1"/>
    <col min="10" max="10" width="7.85546875" style="41" hidden="1" customWidth="1"/>
    <col min="11" max="11" width="6.28515625" style="1" customWidth="1"/>
    <col min="12" max="13" width="6.28515625" style="2" customWidth="1"/>
    <col min="14" max="15" width="6.28515625" style="41" customWidth="1"/>
    <col min="16" max="16" width="6.28515625" style="1" customWidth="1"/>
    <col min="17" max="17" width="6.28515625" style="41" customWidth="1"/>
    <col min="18" max="18" width="6.28515625" style="1" customWidth="1"/>
    <col min="19" max="19" width="6.28515625" style="32" customWidth="1"/>
    <col min="20" max="20" width="6.28515625" style="38" customWidth="1"/>
    <col min="21" max="21" width="6.28515625" style="1" customWidth="1"/>
    <col min="22" max="22" width="6.28515625" style="40" customWidth="1"/>
    <col min="23" max="23" width="6.28515625" style="41" customWidth="1"/>
    <col min="24" max="25" width="6.28515625" style="2" customWidth="1"/>
    <col min="26" max="31" width="6.28515625" style="41" customWidth="1"/>
    <col min="32" max="32" width="6.28515625" style="2" customWidth="1"/>
    <col min="33" max="33" width="6.28515625" style="35" customWidth="1"/>
    <col min="34" max="34" width="6.140625" style="41" customWidth="1"/>
    <col min="35" max="35" width="12.5703125" style="40" hidden="1" customWidth="1"/>
    <col min="36" max="36" width="12.5703125" style="41" hidden="1" customWidth="1"/>
    <col min="37" max="40" width="12.5703125" style="40" hidden="1" customWidth="1"/>
    <col min="41" max="41" width="9.140625" style="1" hidden="1" customWidth="1"/>
    <col min="42" max="44" width="11.85546875" style="1" hidden="1" customWidth="1"/>
    <col min="45" max="45" width="9.140625" style="1" hidden="1" customWidth="1"/>
    <col min="46" max="46" width="10.5703125" style="1" hidden="1" customWidth="1"/>
    <col min="47" max="59" width="9.140625" style="1" hidden="1" customWidth="1"/>
    <col min="60" max="60" width="9.140625" style="1" customWidth="1"/>
    <col min="61" max="16384" width="9.140625" style="1"/>
  </cols>
  <sheetData>
    <row r="1" spans="1:60" ht="12" customHeight="1" x14ac:dyDescent="0.25"/>
    <row r="2" spans="1:60" ht="23.25" x14ac:dyDescent="0.35">
      <c r="B2" s="13"/>
      <c r="C2" s="13"/>
      <c r="D2" s="13"/>
      <c r="E2" s="46" t="s">
        <v>232</v>
      </c>
      <c r="K2" s="15"/>
      <c r="L2" s="15"/>
      <c r="M2" s="15"/>
      <c r="N2" s="15"/>
      <c r="O2" s="15"/>
      <c r="P2" s="47"/>
      <c r="Q2" s="15"/>
      <c r="R2" s="15"/>
      <c r="S2" s="30"/>
      <c r="T2" s="30"/>
      <c r="U2" s="15"/>
      <c r="W2" s="15"/>
      <c r="AD2" s="15"/>
      <c r="AE2" s="15"/>
    </row>
    <row r="3" spans="1:60" ht="6.75" hidden="1" customHeight="1" x14ac:dyDescent="0.25">
      <c r="B3" s="14"/>
      <c r="C3" s="14"/>
      <c r="D3" s="14"/>
      <c r="E3" s="14"/>
      <c r="I3" s="16"/>
      <c r="J3" s="16"/>
      <c r="K3" s="15"/>
      <c r="L3" s="16"/>
      <c r="M3" s="15"/>
      <c r="N3" s="15"/>
      <c r="O3" s="15"/>
      <c r="P3" s="14"/>
      <c r="Q3" s="15"/>
      <c r="R3" s="17"/>
      <c r="S3" s="31"/>
      <c r="T3" s="37"/>
      <c r="U3" s="14"/>
      <c r="V3" s="16"/>
      <c r="W3" s="15"/>
      <c r="X3" s="16"/>
      <c r="Y3" s="16"/>
      <c r="Z3" s="16"/>
      <c r="AA3" s="16"/>
      <c r="AB3" s="16"/>
      <c r="AC3" s="16"/>
      <c r="AD3" s="15"/>
      <c r="AE3" s="15"/>
      <c r="AF3" s="16"/>
      <c r="AH3" s="16"/>
      <c r="AI3" s="16"/>
      <c r="AJ3" s="16"/>
      <c r="AK3" s="16"/>
      <c r="AL3" s="16"/>
      <c r="AM3" s="16"/>
      <c r="AN3" s="16"/>
    </row>
    <row r="4" spans="1:60" ht="6.75" hidden="1" customHeight="1" x14ac:dyDescent="0.25">
      <c r="R4" s="17"/>
    </row>
    <row r="5" spans="1:60" ht="11.25" hidden="1" customHeight="1" x14ac:dyDescent="0.25">
      <c r="B5" s="36"/>
      <c r="C5" s="5"/>
      <c r="D5" s="5"/>
      <c r="E5" s="19"/>
      <c r="F5" s="4"/>
      <c r="G5" s="4"/>
      <c r="H5" s="4"/>
      <c r="I5" s="5"/>
      <c r="J5" s="5"/>
      <c r="K5" s="4"/>
      <c r="L5" s="5"/>
      <c r="M5" s="5"/>
      <c r="N5" s="5"/>
      <c r="O5" s="5"/>
      <c r="P5" s="4"/>
      <c r="Q5" s="5"/>
      <c r="R5" s="20"/>
      <c r="S5" s="33"/>
      <c r="T5" s="39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4"/>
      <c r="AP5" s="4"/>
      <c r="AQ5" s="4"/>
      <c r="AR5" s="4"/>
    </row>
    <row r="6" spans="1:60" ht="195" customHeight="1" x14ac:dyDescent="0.25">
      <c r="A6" s="3"/>
      <c r="B6" s="25"/>
      <c r="C6" s="48" t="s">
        <v>10</v>
      </c>
      <c r="D6" s="50" t="s">
        <v>11</v>
      </c>
      <c r="E6" s="49" t="s">
        <v>12</v>
      </c>
      <c r="F6" s="51" t="s">
        <v>2</v>
      </c>
      <c r="G6" s="83" t="s">
        <v>212</v>
      </c>
      <c r="H6" s="84" t="s">
        <v>220</v>
      </c>
      <c r="I6" s="52" t="s">
        <v>9</v>
      </c>
      <c r="J6" s="64"/>
      <c r="K6" s="136" t="s">
        <v>239</v>
      </c>
      <c r="L6" s="136" t="s">
        <v>240</v>
      </c>
      <c r="M6" s="137" t="s">
        <v>221</v>
      </c>
      <c r="N6" s="136" t="s">
        <v>241</v>
      </c>
      <c r="O6" s="137" t="s">
        <v>222</v>
      </c>
      <c r="P6" s="138" t="s">
        <v>242</v>
      </c>
      <c r="Q6" s="136" t="s">
        <v>243</v>
      </c>
      <c r="R6" s="138" t="s">
        <v>244</v>
      </c>
      <c r="S6" s="137" t="s">
        <v>223</v>
      </c>
      <c r="T6" s="136" t="s">
        <v>245</v>
      </c>
      <c r="U6" s="138" t="s">
        <v>259</v>
      </c>
      <c r="V6" s="137" t="s">
        <v>224</v>
      </c>
      <c r="W6" s="136" t="s">
        <v>246</v>
      </c>
      <c r="X6" s="138" t="s">
        <v>247</v>
      </c>
      <c r="Y6" s="137" t="s">
        <v>225</v>
      </c>
      <c r="Z6" s="136" t="s">
        <v>248</v>
      </c>
      <c r="AA6" s="136" t="s">
        <v>249</v>
      </c>
      <c r="AB6" s="138" t="s">
        <v>250</v>
      </c>
      <c r="AC6" s="136" t="s">
        <v>251</v>
      </c>
      <c r="AD6" s="136" t="s">
        <v>252</v>
      </c>
      <c r="AE6" s="137" t="s">
        <v>226</v>
      </c>
      <c r="AF6" s="138" t="s">
        <v>253</v>
      </c>
      <c r="AG6" s="138" t="s">
        <v>227</v>
      </c>
      <c r="AH6" s="61"/>
      <c r="AI6" s="63" t="s">
        <v>17</v>
      </c>
      <c r="AJ6" s="63" t="s">
        <v>18</v>
      </c>
      <c r="AK6" s="63" t="s">
        <v>19</v>
      </c>
      <c r="AL6" s="63" t="s">
        <v>20</v>
      </c>
      <c r="AM6" s="63" t="s">
        <v>21</v>
      </c>
      <c r="AN6" s="63" t="s">
        <v>22</v>
      </c>
      <c r="AO6" s="63" t="s">
        <v>23</v>
      </c>
      <c r="AP6" s="63" t="s">
        <v>24</v>
      </c>
      <c r="AQ6" s="63" t="s">
        <v>25</v>
      </c>
      <c r="AR6" s="63" t="s">
        <v>26</v>
      </c>
      <c r="AS6" s="63" t="s">
        <v>27</v>
      </c>
      <c r="AT6" s="63" t="s">
        <v>28</v>
      </c>
      <c r="AU6" s="63" t="s">
        <v>29</v>
      </c>
      <c r="AV6" s="63" t="s">
        <v>30</v>
      </c>
      <c r="AW6" s="63" t="s">
        <v>229</v>
      </c>
      <c r="AX6" s="63" t="s">
        <v>230</v>
      </c>
      <c r="AY6" s="63" t="s">
        <v>231</v>
      </c>
      <c r="AZ6" s="63" t="s">
        <v>31</v>
      </c>
      <c r="BA6" s="63" t="s">
        <v>32</v>
      </c>
      <c r="BB6" s="63" t="s">
        <v>228</v>
      </c>
      <c r="BC6" s="63" t="s">
        <v>35</v>
      </c>
      <c r="BD6" s="63" t="s">
        <v>34</v>
      </c>
      <c r="BE6" s="63" t="s">
        <v>33</v>
      </c>
      <c r="BF6" s="63" t="s">
        <v>36</v>
      </c>
      <c r="BG6" s="63" t="s">
        <v>49</v>
      </c>
    </row>
    <row r="7" spans="1:60" x14ac:dyDescent="0.25">
      <c r="A7" s="3"/>
      <c r="B7" s="22">
        <v>1</v>
      </c>
      <c r="C7" s="22">
        <f t="shared" ref="C7:C38" si="0">B7-D7</f>
        <v>0</v>
      </c>
      <c r="D7" s="22">
        <v>1</v>
      </c>
      <c r="E7" s="130" t="s">
        <v>76</v>
      </c>
      <c r="F7" s="65">
        <f t="shared" ref="F7:F38" si="1">SUM(G7:I7)</f>
        <v>294</v>
      </c>
      <c r="G7" s="42">
        <f t="shared" ref="G7:G38" si="2">SUM(AO7:AQ7)</f>
        <v>138</v>
      </c>
      <c r="H7" s="25">
        <f t="shared" ref="H7:H38" si="3">SUM(AZ7:BB7)</f>
        <v>131</v>
      </c>
      <c r="I7" s="43">
        <f t="shared" ref="I7:I38" si="4">SUM(K7,L7,N7,Q7,T7,W7,Z7,AA7,AC7,AD7)</f>
        <v>25</v>
      </c>
      <c r="J7" s="43" t="str">
        <f t="shared" ref="J7:J38" si="5">IF(BG7=4,"Y","N")</f>
        <v>Y</v>
      </c>
      <c r="K7" s="23">
        <f>IFERROR(VLOOKUP(E7,XC!B:M,2,FALSE),"")</f>
        <v>5</v>
      </c>
      <c r="L7" s="23">
        <f>IFERROR(VLOOKUP(E7,XC!B:M,3,FALSE),"")</f>
        <v>0</v>
      </c>
      <c r="M7" s="23">
        <f>IFERROR(VLOOKUP(E7,WGP!CM:CT,6,FALSE),"")</f>
        <v>45</v>
      </c>
      <c r="N7" s="23">
        <f>IFERROR(VLOOKUP(E7,XC!B:M,4,FALSE),"")</f>
        <v>5</v>
      </c>
      <c r="O7" s="23">
        <f>IFERROR(VLOOKUP(E7,WGP!BS:BZ,6,FALSE),"")</f>
        <v>45</v>
      </c>
      <c r="P7" s="22">
        <f>IFERROR(VLOOKUP(E7,'Road-Relay'!C:M,11,FALSE),"")</f>
        <v>37</v>
      </c>
      <c r="Q7" s="23">
        <f>IFERROR(VLOOKUP(E7,XC!B:M,5,FALSE),"")</f>
        <v>5</v>
      </c>
      <c r="R7" s="24" t="str">
        <f>IFERROR(VLOOKUP(E7,'Road-Relay'!Q:AA,11,FALSE),"")</f>
        <v/>
      </c>
      <c r="S7" s="34">
        <f>IFERROR(VLOOKUP(E7,WGP!AY:BF,6,FALSE),"")</f>
        <v>48</v>
      </c>
      <c r="T7" s="34">
        <f>IFERROR(VLOOKUP(E7,XC!B:M,6,FALSE),"")</f>
        <v>5</v>
      </c>
      <c r="U7" s="23">
        <f>IFERROR(VLOOKUP(E7,'Road-Relay'!AE:AO,11,FALSE),"")</f>
        <v>50</v>
      </c>
      <c r="V7" s="23" t="str">
        <f>IFERROR(VLOOKUP(E7,WGP!AE:AL,6,FALSE),"")</f>
        <v/>
      </c>
      <c r="W7" s="23">
        <f>IFERROR(VLOOKUP(E7,XC!B:M,7,FALSE),"")</f>
        <v>5</v>
      </c>
      <c r="X7" s="23">
        <f>IFERROR(VLOOKUP(E7,'Road-Relay'!AS:BC,11,FALSE),"")</f>
        <v>44</v>
      </c>
      <c r="Y7" s="22" t="str">
        <f>IFERROR(VLOOKUP(E7,WGP!K:R,6,FALSE),"")</f>
        <v/>
      </c>
      <c r="Z7" s="22">
        <f>IFERROR(VLOOKUP(E7,XC!B:M,8,FALSE),"")</f>
        <v>0</v>
      </c>
      <c r="AA7" s="22">
        <f>IFERROR(VLOOKUP(E7,XC!B:M,9,FALSE),"")</f>
        <v>0</v>
      </c>
      <c r="AB7" s="23" t="str">
        <f>IFERROR(VLOOKUP(E7,'Road-Relay'!BG:BQ,11,FALSE),"")</f>
        <v/>
      </c>
      <c r="AC7" s="23">
        <f>IFERROR(VLOOKUP(E7,XC!B:M,10,FALSE),"")</f>
        <v>0</v>
      </c>
      <c r="AD7" s="23">
        <f>IFERROR(VLOOKUP(E7,XC!B:M,11,FALSE),"")</f>
        <v>0</v>
      </c>
      <c r="AE7" s="23" t="str">
        <f>IFERROR(VLOOKUP(E7,WGP!DF:DM,6,FALSE),"")</f>
        <v/>
      </c>
      <c r="AF7" s="23" t="str">
        <f>IFERROR(VLOOKUP(E7,'Road-Relay'!BU:CE,11,FALSE),"")</f>
        <v/>
      </c>
      <c r="AG7" s="43" t="str">
        <f>IFERROR(VLOOKUP(E7,'Road-Relay'!CI:CS,11,FALSE),"")</f>
        <v/>
      </c>
      <c r="AH7" s="62"/>
      <c r="AI7" s="42">
        <f t="shared" ref="AI7:AI38" si="6">IF(M7="","",M7)</f>
        <v>45</v>
      </c>
      <c r="AJ7" s="42">
        <f t="shared" ref="AJ7:AJ38" si="7">IF(O7="","",O7)</f>
        <v>45</v>
      </c>
      <c r="AK7" s="42">
        <f t="shared" ref="AK7:AK38" si="8">IF(S7="","",S7)</f>
        <v>48</v>
      </c>
      <c r="AL7" s="42" t="str">
        <f t="shared" ref="AL7:AL38" si="9">IF(V7="","",V7)</f>
        <v/>
      </c>
      <c r="AM7" s="42" t="str">
        <f t="shared" ref="AM7:AM38" si="10">IF(Y7="","",Y7)</f>
        <v/>
      </c>
      <c r="AN7" s="42" t="str">
        <f t="shared" ref="AN7:AN38" si="11">IF(AE7="","",AE7)</f>
        <v/>
      </c>
      <c r="AO7" s="21">
        <f t="shared" ref="AO7:AO38" si="12">IF(COUNT(AI7:AN7)&gt;=1,(LARGE(AI7:AN7,1)),"")</f>
        <v>48</v>
      </c>
      <c r="AP7" s="21">
        <f t="shared" ref="AP7:AP38" si="13">IF(COUNT(AI7:AN7)&gt;=2,(LARGE(AI7:AN7,2)),"")</f>
        <v>45</v>
      </c>
      <c r="AQ7" s="21">
        <f t="shared" ref="AQ7:AQ38" si="14">IF(COUNT(AI7:AN7)&gt;=3,(LARGE(AI7:AN7,3)),"")</f>
        <v>45</v>
      </c>
      <c r="AR7" s="21" t="str">
        <f t="shared" ref="AR7:AR38" si="15">IF(COUNT(AI7:AN7)&gt;=4,(LARGE(AI7:AN7,4)),"")</f>
        <v/>
      </c>
      <c r="AS7" s="42">
        <f t="shared" ref="AS7:AS38" si="16">IF(P7="","",P7)</f>
        <v>37</v>
      </c>
      <c r="AT7" s="42" t="str">
        <f t="shared" ref="AT7:AT38" si="17">IF(R7="","",R7)</f>
        <v/>
      </c>
      <c r="AU7" s="42">
        <f t="shared" ref="AU7:AU38" si="18">IF(U7="","",U7)</f>
        <v>50</v>
      </c>
      <c r="AV7" s="42">
        <f t="shared" ref="AV7:AV38" si="19">IF(X7="","",X7)</f>
        <v>44</v>
      </c>
      <c r="AW7" s="42" t="str">
        <f t="shared" ref="AW7:AW38" si="20">IF(AB7="","",AB7)</f>
        <v/>
      </c>
      <c r="AX7" s="42" t="str">
        <f t="shared" ref="AX7:AX38" si="21">IF(AF7="","",AF7)</f>
        <v/>
      </c>
      <c r="AY7" s="42" t="str">
        <f t="shared" ref="AY7:AY38" si="22">IF(AG7="","",AG7)</f>
        <v/>
      </c>
      <c r="AZ7" s="21">
        <f t="shared" ref="AZ7:AZ38" si="23">IF(COUNT(AS7:AY7)&gt;=1,(LARGE(AS7:AY7,1)),"")</f>
        <v>50</v>
      </c>
      <c r="BA7" s="21">
        <f t="shared" ref="BA7:BA38" si="24">IF(COUNT(AS7:AY7)&gt;=2,(LARGE(AS7:AY7,2)),"")</f>
        <v>44</v>
      </c>
      <c r="BB7" s="21">
        <f t="shared" ref="BB7:BB38" si="25">IF(COUNT(AS7:AY7)&gt;=3,(LARGE(AS7:AY7,3)),"")</f>
        <v>37</v>
      </c>
      <c r="BC7" s="21" t="str">
        <f t="shared" ref="BC7:BC38" si="26">IF(AO7="","N","Y")</f>
        <v>Y</v>
      </c>
      <c r="BD7" s="21" t="str">
        <f t="shared" ref="BD7:BD38" si="27">IF(AZ7="","N","Y")</f>
        <v>Y</v>
      </c>
      <c r="BE7" s="21" t="str">
        <f t="shared" ref="BE7:BE38" si="28">IF(BA7="","N","Y")</f>
        <v>Y</v>
      </c>
      <c r="BF7" s="21" t="str">
        <f t="shared" ref="BF7:BF38" si="29">IF(I7&gt;4,"Y","N")</f>
        <v>Y</v>
      </c>
      <c r="BG7" s="21">
        <f t="shared" ref="BG7:BG38" si="30">COUNTIF(BC7:BF7,"Y")</f>
        <v>4</v>
      </c>
      <c r="BH7" s="21"/>
    </row>
    <row r="8" spans="1:60" x14ac:dyDescent="0.25">
      <c r="A8" s="3"/>
      <c r="B8" s="22">
        <v>2</v>
      </c>
      <c r="C8" s="22">
        <f t="shared" si="0"/>
        <v>0</v>
      </c>
      <c r="D8" s="22">
        <v>2</v>
      </c>
      <c r="E8" s="130" t="s">
        <v>265</v>
      </c>
      <c r="F8" s="65">
        <f t="shared" si="1"/>
        <v>188</v>
      </c>
      <c r="G8" s="42">
        <f t="shared" si="2"/>
        <v>146</v>
      </c>
      <c r="H8" s="25">
        <f t="shared" si="3"/>
        <v>37</v>
      </c>
      <c r="I8" s="43">
        <f t="shared" si="4"/>
        <v>5</v>
      </c>
      <c r="J8" s="43" t="str">
        <f t="shared" si="5"/>
        <v>N</v>
      </c>
      <c r="K8" s="23">
        <f>IFERROR(VLOOKUP(E8,XC!B:M,2,FALSE),"")</f>
        <v>0</v>
      </c>
      <c r="L8" s="23">
        <f>IFERROR(VLOOKUP(E8,XC!B:M,3,FALSE),"")</f>
        <v>0</v>
      </c>
      <c r="M8" s="23">
        <f>IFERROR(VLOOKUP(E8,WGP!CM:CT,6,FALSE),"")</f>
        <v>48</v>
      </c>
      <c r="N8" s="23">
        <f>IFERROR(VLOOKUP(E8,XC!B:M,4,FALSE),"")</f>
        <v>0</v>
      </c>
      <c r="O8" s="23">
        <f>IFERROR(VLOOKUP(E8,WGP!BS:BZ,6,FALSE),"")</f>
        <v>48</v>
      </c>
      <c r="P8" s="22">
        <f>IFERROR(VLOOKUP(E8,'Road-Relay'!C:M,11,FALSE),"")</f>
        <v>37</v>
      </c>
      <c r="Q8" s="23">
        <f>IFERROR(VLOOKUP(E8,XC!B:M,5,FALSE),"")</f>
        <v>5</v>
      </c>
      <c r="R8" s="24" t="str">
        <f>IFERROR(VLOOKUP(E8,'Road-Relay'!Q:AA,11,FALSE),"")</f>
        <v/>
      </c>
      <c r="S8" s="34">
        <f>IFERROR(VLOOKUP(E8,WGP!AY:BF,6,FALSE),"")</f>
        <v>50</v>
      </c>
      <c r="T8" s="34">
        <f>IFERROR(VLOOKUP(E8,XC!B:M,6,FALSE),"")</f>
        <v>0</v>
      </c>
      <c r="U8" s="23" t="str">
        <f>IFERROR(VLOOKUP(E8,'Road-Relay'!AE:AO,11,FALSE),"")</f>
        <v/>
      </c>
      <c r="V8" s="23" t="str">
        <f>IFERROR(VLOOKUP(E8,WGP!AE:AL,6,FALSE),"")</f>
        <v/>
      </c>
      <c r="W8" s="23">
        <f>IFERROR(VLOOKUP(E8,XC!B:M,7,FALSE),"")</f>
        <v>0</v>
      </c>
      <c r="X8" s="23" t="str">
        <f>IFERROR(VLOOKUP(E8,'Road-Relay'!AS:BC,11,FALSE),"")</f>
        <v/>
      </c>
      <c r="Y8" s="22" t="str">
        <f>IFERROR(VLOOKUP(E8,WGP!K:R,6,FALSE),"")</f>
        <v/>
      </c>
      <c r="Z8" s="22">
        <f>IFERROR(VLOOKUP(E8,XC!B:M,8,FALSE),"")</f>
        <v>0</v>
      </c>
      <c r="AA8" s="22">
        <f>IFERROR(VLOOKUP(E8,XC!B:M,9,FALSE),"")</f>
        <v>0</v>
      </c>
      <c r="AB8" s="23" t="str">
        <f>IFERROR(VLOOKUP(E8,'Road-Relay'!BG:BQ,11,FALSE),"")</f>
        <v/>
      </c>
      <c r="AC8" s="23">
        <f>IFERROR(VLOOKUP(E8,XC!B:M,10,FALSE),"")</f>
        <v>0</v>
      </c>
      <c r="AD8" s="23">
        <f>IFERROR(VLOOKUP(E8,XC!B:M,11,FALSE),"")</f>
        <v>0</v>
      </c>
      <c r="AE8" s="23" t="str">
        <f>IFERROR(VLOOKUP(E8,WGP!DF:DM,6,FALSE),"")</f>
        <v/>
      </c>
      <c r="AF8" s="23" t="str">
        <f>IFERROR(VLOOKUP(E8,'Road-Relay'!BU:CE,11,FALSE),"")</f>
        <v/>
      </c>
      <c r="AG8" s="43" t="str">
        <f>IFERROR(VLOOKUP(E8,'Road-Relay'!CI:CS,11,FALSE),"")</f>
        <v/>
      </c>
      <c r="AH8" s="62"/>
      <c r="AI8" s="42">
        <f t="shared" si="6"/>
        <v>48</v>
      </c>
      <c r="AJ8" s="42">
        <f t="shared" si="7"/>
        <v>48</v>
      </c>
      <c r="AK8" s="42">
        <f t="shared" si="8"/>
        <v>50</v>
      </c>
      <c r="AL8" s="42" t="str">
        <f t="shared" si="9"/>
        <v/>
      </c>
      <c r="AM8" s="42" t="str">
        <f t="shared" si="10"/>
        <v/>
      </c>
      <c r="AN8" s="42" t="str">
        <f t="shared" si="11"/>
        <v/>
      </c>
      <c r="AO8" s="21">
        <f t="shared" si="12"/>
        <v>50</v>
      </c>
      <c r="AP8" s="21">
        <f t="shared" si="13"/>
        <v>48</v>
      </c>
      <c r="AQ8" s="21">
        <f t="shared" si="14"/>
        <v>48</v>
      </c>
      <c r="AR8" s="21" t="str">
        <f t="shared" si="15"/>
        <v/>
      </c>
      <c r="AS8" s="42">
        <f t="shared" si="16"/>
        <v>37</v>
      </c>
      <c r="AT8" s="42" t="str">
        <f t="shared" si="17"/>
        <v/>
      </c>
      <c r="AU8" s="42" t="str">
        <f t="shared" si="18"/>
        <v/>
      </c>
      <c r="AV8" s="42" t="str">
        <f t="shared" si="19"/>
        <v/>
      </c>
      <c r="AW8" s="42" t="str">
        <f t="shared" si="20"/>
        <v/>
      </c>
      <c r="AX8" s="42" t="str">
        <f t="shared" si="21"/>
        <v/>
      </c>
      <c r="AY8" s="42" t="str">
        <f t="shared" si="22"/>
        <v/>
      </c>
      <c r="AZ8" s="21">
        <f t="shared" si="23"/>
        <v>37</v>
      </c>
      <c r="BA8" s="21" t="str">
        <f t="shared" si="24"/>
        <v/>
      </c>
      <c r="BB8" s="21" t="str">
        <f t="shared" si="25"/>
        <v/>
      </c>
      <c r="BC8" s="21" t="str">
        <f t="shared" si="26"/>
        <v>Y</v>
      </c>
      <c r="BD8" s="21" t="str">
        <f t="shared" si="27"/>
        <v>Y</v>
      </c>
      <c r="BE8" s="21" t="str">
        <f t="shared" si="28"/>
        <v>N</v>
      </c>
      <c r="BF8" s="21" t="str">
        <f t="shared" si="29"/>
        <v>Y</v>
      </c>
      <c r="BG8" s="21">
        <f t="shared" si="30"/>
        <v>3</v>
      </c>
      <c r="BH8" s="21"/>
    </row>
    <row r="9" spans="1:60" x14ac:dyDescent="0.25">
      <c r="A9" s="3"/>
      <c r="B9" s="22">
        <v>18</v>
      </c>
      <c r="C9" s="22">
        <f t="shared" si="0"/>
        <v>15</v>
      </c>
      <c r="D9" s="22">
        <v>3</v>
      </c>
      <c r="E9" s="130" t="s">
        <v>66</v>
      </c>
      <c r="F9" s="65">
        <f t="shared" si="1"/>
        <v>178</v>
      </c>
      <c r="G9" s="42">
        <f t="shared" si="2"/>
        <v>80</v>
      </c>
      <c r="H9" s="25">
        <f t="shared" si="3"/>
        <v>78</v>
      </c>
      <c r="I9" s="43">
        <f t="shared" si="4"/>
        <v>20</v>
      </c>
      <c r="J9" s="43" t="str">
        <f t="shared" si="5"/>
        <v>Y</v>
      </c>
      <c r="K9" s="23">
        <f>IFERROR(VLOOKUP(E9,XC!B:M,2,FALSE),"")</f>
        <v>5</v>
      </c>
      <c r="L9" s="23">
        <f>IFERROR(VLOOKUP(E9,XC!B:M,3,FALSE),"")</f>
        <v>0</v>
      </c>
      <c r="M9" s="23">
        <f>IFERROR(VLOOKUP(E9,WGP!CM:CT,6,FALSE),"")</f>
        <v>21</v>
      </c>
      <c r="N9" s="23">
        <f>IFERROR(VLOOKUP(E9,XC!B:M,4,FALSE),"")</f>
        <v>0</v>
      </c>
      <c r="O9" s="23">
        <f>IFERROR(VLOOKUP(E9,WGP!BS:BZ,6,FALSE),"")</f>
        <v>20</v>
      </c>
      <c r="P9" s="22">
        <f>IFERROR(VLOOKUP(E9,'Road-Relay'!C:M,11,FALSE),"")</f>
        <v>32</v>
      </c>
      <c r="Q9" s="23">
        <f>IFERROR(VLOOKUP(E9,XC!B:M,5,FALSE),"")</f>
        <v>5</v>
      </c>
      <c r="R9" s="24" t="str">
        <f>IFERROR(VLOOKUP(E9,'Road-Relay'!Q:AA,11,FALSE),"")</f>
        <v/>
      </c>
      <c r="S9" s="34" t="str">
        <f>IFERROR(VLOOKUP(E9,WGP!AY:BF,6,FALSE),"")</f>
        <v/>
      </c>
      <c r="T9" s="34">
        <f>IFERROR(VLOOKUP(E9,XC!B:M,6,FALSE),"")</f>
        <v>5</v>
      </c>
      <c r="U9" s="23" t="str">
        <f>IFERROR(VLOOKUP(E9,'Road-Relay'!AE:AO,11,FALSE),"")</f>
        <v/>
      </c>
      <c r="V9" s="23">
        <f>IFERROR(VLOOKUP(E9,WGP!AE:AL,6,FALSE),"")</f>
        <v>39</v>
      </c>
      <c r="W9" s="23">
        <f>IFERROR(VLOOKUP(E9,XC!B:M,7,FALSE),"")</f>
        <v>5</v>
      </c>
      <c r="X9" s="23">
        <f>IFERROR(VLOOKUP(E9,'Road-Relay'!AS:BC,11,FALSE),"")</f>
        <v>46</v>
      </c>
      <c r="Y9" s="22" t="str">
        <f>IFERROR(VLOOKUP(E9,WGP!K:R,6,FALSE),"")</f>
        <v/>
      </c>
      <c r="Z9" s="22">
        <f>IFERROR(VLOOKUP(E9,XC!B:M,8,FALSE),"")</f>
        <v>0</v>
      </c>
      <c r="AA9" s="22">
        <f>IFERROR(VLOOKUP(E9,XC!B:M,9,FALSE),"")</f>
        <v>0</v>
      </c>
      <c r="AB9" s="23" t="str">
        <f>IFERROR(VLOOKUP(E9,'Road-Relay'!BG:BQ,11,FALSE),"")</f>
        <v/>
      </c>
      <c r="AC9" s="23">
        <f>IFERROR(VLOOKUP(E9,XC!B:M,10,FALSE),"")</f>
        <v>0</v>
      </c>
      <c r="AD9" s="23">
        <f>IFERROR(VLOOKUP(E9,XC!B:M,11,FALSE),"")</f>
        <v>0</v>
      </c>
      <c r="AE9" s="23" t="str">
        <f>IFERROR(VLOOKUP(E9,WGP!DF:DM,6,FALSE),"")</f>
        <v/>
      </c>
      <c r="AF9" s="23" t="str">
        <f>IFERROR(VLOOKUP(E9,'Road-Relay'!BU:CE,11,FALSE),"")</f>
        <v/>
      </c>
      <c r="AG9" s="43" t="str">
        <f>IFERROR(VLOOKUP(E9,'Road-Relay'!CI:CS,11,FALSE),"")</f>
        <v/>
      </c>
      <c r="AH9" s="62"/>
      <c r="AI9" s="42">
        <f t="shared" si="6"/>
        <v>21</v>
      </c>
      <c r="AJ9" s="42">
        <f t="shared" si="7"/>
        <v>20</v>
      </c>
      <c r="AK9" s="42" t="str">
        <f t="shared" si="8"/>
        <v/>
      </c>
      <c r="AL9" s="42">
        <f t="shared" si="9"/>
        <v>39</v>
      </c>
      <c r="AM9" s="42" t="str">
        <f t="shared" si="10"/>
        <v/>
      </c>
      <c r="AN9" s="42" t="str">
        <f t="shared" si="11"/>
        <v/>
      </c>
      <c r="AO9" s="21">
        <f t="shared" si="12"/>
        <v>39</v>
      </c>
      <c r="AP9" s="21">
        <f t="shared" si="13"/>
        <v>21</v>
      </c>
      <c r="AQ9" s="21">
        <f t="shared" si="14"/>
        <v>20</v>
      </c>
      <c r="AR9" s="21" t="str">
        <f t="shared" si="15"/>
        <v/>
      </c>
      <c r="AS9" s="42">
        <f t="shared" si="16"/>
        <v>32</v>
      </c>
      <c r="AT9" s="42" t="str">
        <f t="shared" si="17"/>
        <v/>
      </c>
      <c r="AU9" s="42" t="str">
        <f t="shared" si="18"/>
        <v/>
      </c>
      <c r="AV9" s="42">
        <f t="shared" si="19"/>
        <v>46</v>
      </c>
      <c r="AW9" s="42" t="str">
        <f t="shared" si="20"/>
        <v/>
      </c>
      <c r="AX9" s="42" t="str">
        <f t="shared" si="21"/>
        <v/>
      </c>
      <c r="AY9" s="42" t="str">
        <f t="shared" si="22"/>
        <v/>
      </c>
      <c r="AZ9" s="21">
        <f t="shared" si="23"/>
        <v>46</v>
      </c>
      <c r="BA9" s="21">
        <f t="shared" si="24"/>
        <v>32</v>
      </c>
      <c r="BB9" s="21" t="str">
        <f t="shared" si="25"/>
        <v/>
      </c>
      <c r="BC9" s="21" t="str">
        <f t="shared" si="26"/>
        <v>Y</v>
      </c>
      <c r="BD9" s="21" t="str">
        <f t="shared" si="27"/>
        <v>Y</v>
      </c>
      <c r="BE9" s="21" t="str">
        <f t="shared" si="28"/>
        <v>Y</v>
      </c>
      <c r="BF9" s="21" t="str">
        <f t="shared" si="29"/>
        <v>Y</v>
      </c>
      <c r="BG9" s="21">
        <f t="shared" si="30"/>
        <v>4</v>
      </c>
      <c r="BH9" s="21"/>
    </row>
    <row r="10" spans="1:60" x14ac:dyDescent="0.25">
      <c r="A10" s="3"/>
      <c r="B10" s="22">
        <v>4</v>
      </c>
      <c r="C10" s="22">
        <f t="shared" si="0"/>
        <v>0</v>
      </c>
      <c r="D10" s="22">
        <v>4</v>
      </c>
      <c r="E10" s="130" t="s">
        <v>233</v>
      </c>
      <c r="F10" s="65">
        <f t="shared" si="1"/>
        <v>153</v>
      </c>
      <c r="G10" s="42">
        <f t="shared" si="2"/>
        <v>133</v>
      </c>
      <c r="H10" s="25">
        <f t="shared" si="3"/>
        <v>0</v>
      </c>
      <c r="I10" s="43">
        <f t="shared" si="4"/>
        <v>20</v>
      </c>
      <c r="J10" s="43" t="str">
        <f t="shared" si="5"/>
        <v>N</v>
      </c>
      <c r="K10" s="23">
        <f>IFERROR(VLOOKUP(E10,XC!B:M,2,FALSE),"")</f>
        <v>5</v>
      </c>
      <c r="L10" s="23">
        <f>IFERROR(VLOOKUP(E10,XC!B:M,3,FALSE),"")</f>
        <v>0</v>
      </c>
      <c r="M10" s="23">
        <f>IFERROR(VLOOKUP(E10,WGP!CM:CT,6,FALSE),"")</f>
        <v>50</v>
      </c>
      <c r="N10" s="23">
        <f>IFERROR(VLOOKUP(E10,XC!B:M,4,FALSE),"")</f>
        <v>5</v>
      </c>
      <c r="O10" s="23">
        <f>IFERROR(VLOOKUP(E10,WGP!BS:BZ,6,FALSE),"")</f>
        <v>31</v>
      </c>
      <c r="P10" s="22" t="str">
        <f>IFERROR(VLOOKUP(E10,'Road-Relay'!C:M,11,FALSE),"")</f>
        <v/>
      </c>
      <c r="Q10" s="23">
        <f>IFERROR(VLOOKUP(E10,XC!B:M,5,FALSE),"")</f>
        <v>5</v>
      </c>
      <c r="R10" s="24" t="str">
        <f>IFERROR(VLOOKUP(E10,'Road-Relay'!Q:AA,11,FALSE),"")</f>
        <v/>
      </c>
      <c r="S10" s="34">
        <f>IFERROR(VLOOKUP(E10,WGP!AY:BF,6,FALSE),"")</f>
        <v>42</v>
      </c>
      <c r="T10" s="34">
        <f>IFERROR(VLOOKUP(E10,XC!B:M,6,FALSE),"")</f>
        <v>0</v>
      </c>
      <c r="U10" s="23" t="str">
        <f>IFERROR(VLOOKUP(E10,'Road-Relay'!AE:AO,11,FALSE),"")</f>
        <v/>
      </c>
      <c r="V10" s="23" t="str">
        <f>IFERROR(VLOOKUP(E10,WGP!AE:AL,6,FALSE),"")</f>
        <v/>
      </c>
      <c r="W10" s="23">
        <f>IFERROR(VLOOKUP(E10,XC!B:M,7,FALSE),"")</f>
        <v>5</v>
      </c>
      <c r="X10" s="23" t="str">
        <f>IFERROR(VLOOKUP(E10,'Road-Relay'!AS:BC,11,FALSE),"")</f>
        <v/>
      </c>
      <c r="Y10" s="22">
        <f>IFERROR(VLOOKUP(E10,WGP!K:R,6,FALSE),"")</f>
        <v>41</v>
      </c>
      <c r="Z10" s="22">
        <f>IFERROR(VLOOKUP(E10,XC!B:M,8,FALSE),"")</f>
        <v>0</v>
      </c>
      <c r="AA10" s="22">
        <f>IFERROR(VLOOKUP(E10,XC!B:M,9,FALSE),"")</f>
        <v>0</v>
      </c>
      <c r="AB10" s="23" t="str">
        <f>IFERROR(VLOOKUP(E10,'Road-Relay'!BG:BQ,11,FALSE),"")</f>
        <v/>
      </c>
      <c r="AC10" s="23">
        <f>IFERROR(VLOOKUP(E10,XC!B:M,10,FALSE),"")</f>
        <v>0</v>
      </c>
      <c r="AD10" s="23">
        <f>IFERROR(VLOOKUP(E10,XC!B:M,11,FALSE),"")</f>
        <v>0</v>
      </c>
      <c r="AE10" s="23" t="str">
        <f>IFERROR(VLOOKUP(E10,WGP!DF:DM,6,FALSE),"")</f>
        <v/>
      </c>
      <c r="AF10" s="23" t="str">
        <f>IFERROR(VLOOKUP(E10,'Road-Relay'!BU:CE,11,FALSE),"")</f>
        <v/>
      </c>
      <c r="AG10" s="43" t="str">
        <f>IFERROR(VLOOKUP(E10,'Road-Relay'!CI:CS,11,FALSE),"")</f>
        <v/>
      </c>
      <c r="AH10" s="62"/>
      <c r="AI10" s="42">
        <f t="shared" si="6"/>
        <v>50</v>
      </c>
      <c r="AJ10" s="42">
        <f t="shared" si="7"/>
        <v>31</v>
      </c>
      <c r="AK10" s="42">
        <f t="shared" si="8"/>
        <v>42</v>
      </c>
      <c r="AL10" s="42" t="str">
        <f t="shared" si="9"/>
        <v/>
      </c>
      <c r="AM10" s="42">
        <f t="shared" si="10"/>
        <v>41</v>
      </c>
      <c r="AN10" s="42" t="str">
        <f t="shared" si="11"/>
        <v/>
      </c>
      <c r="AO10" s="21">
        <f t="shared" si="12"/>
        <v>50</v>
      </c>
      <c r="AP10" s="21">
        <f t="shared" si="13"/>
        <v>42</v>
      </c>
      <c r="AQ10" s="21">
        <f t="shared" si="14"/>
        <v>41</v>
      </c>
      <c r="AR10" s="21">
        <f t="shared" si="15"/>
        <v>31</v>
      </c>
      <c r="AS10" s="42" t="str">
        <f t="shared" si="16"/>
        <v/>
      </c>
      <c r="AT10" s="42" t="str">
        <f t="shared" si="17"/>
        <v/>
      </c>
      <c r="AU10" s="42" t="str">
        <f t="shared" si="18"/>
        <v/>
      </c>
      <c r="AV10" s="42" t="str">
        <f t="shared" si="19"/>
        <v/>
      </c>
      <c r="AW10" s="42" t="str">
        <f t="shared" si="20"/>
        <v/>
      </c>
      <c r="AX10" s="42" t="str">
        <f t="shared" si="21"/>
        <v/>
      </c>
      <c r="AY10" s="42" t="str">
        <f t="shared" si="22"/>
        <v/>
      </c>
      <c r="AZ10" s="21" t="str">
        <f t="shared" si="23"/>
        <v/>
      </c>
      <c r="BA10" s="21" t="str">
        <f t="shared" si="24"/>
        <v/>
      </c>
      <c r="BB10" s="21" t="str">
        <f t="shared" si="25"/>
        <v/>
      </c>
      <c r="BC10" s="21" t="str">
        <f t="shared" si="26"/>
        <v>Y</v>
      </c>
      <c r="BD10" s="21" t="str">
        <f t="shared" si="27"/>
        <v>N</v>
      </c>
      <c r="BE10" s="21" t="str">
        <f t="shared" si="28"/>
        <v>N</v>
      </c>
      <c r="BF10" s="21" t="str">
        <f t="shared" si="29"/>
        <v>Y</v>
      </c>
      <c r="BG10" s="21">
        <f t="shared" si="30"/>
        <v>2</v>
      </c>
      <c r="BH10" s="21"/>
    </row>
    <row r="11" spans="1:60" x14ac:dyDescent="0.25">
      <c r="A11" s="3"/>
      <c r="B11" s="22">
        <v>28</v>
      </c>
      <c r="C11" s="22">
        <f t="shared" si="0"/>
        <v>23</v>
      </c>
      <c r="D11" s="22">
        <v>5</v>
      </c>
      <c r="E11" s="130" t="s">
        <v>79</v>
      </c>
      <c r="F11" s="65">
        <f t="shared" si="1"/>
        <v>151</v>
      </c>
      <c r="G11" s="42">
        <f t="shared" si="2"/>
        <v>113</v>
      </c>
      <c r="H11" s="25">
        <f t="shared" si="3"/>
        <v>23</v>
      </c>
      <c r="I11" s="43">
        <f t="shared" si="4"/>
        <v>15</v>
      </c>
      <c r="J11" s="43" t="str">
        <f t="shared" si="5"/>
        <v>N</v>
      </c>
      <c r="K11" s="23">
        <f>IFERROR(VLOOKUP(E11,XC!B:M,2,FALSE),"")</f>
        <v>0</v>
      </c>
      <c r="L11" s="23">
        <f>IFERROR(VLOOKUP(E11,XC!B:M,3,FALSE),"")</f>
        <v>5</v>
      </c>
      <c r="M11" s="23">
        <f>IFERROR(VLOOKUP(E11,WGP!CM:CT,6,FALSE),"")</f>
        <v>23</v>
      </c>
      <c r="N11" s="23">
        <f>IFERROR(VLOOKUP(E11,XC!B:M,4,FALSE),"")</f>
        <v>0</v>
      </c>
      <c r="O11" s="23" t="str">
        <f>IFERROR(VLOOKUP(E11,WGP!BS:BZ,6,FALSE),"")</f>
        <v/>
      </c>
      <c r="P11" s="22" t="str">
        <f>IFERROR(VLOOKUP(E11,'Road-Relay'!C:M,11,FALSE),"")</f>
        <v/>
      </c>
      <c r="Q11" s="23">
        <f>IFERROR(VLOOKUP(E11,XC!B:M,5,FALSE),"")</f>
        <v>5</v>
      </c>
      <c r="R11" s="24" t="str">
        <f>IFERROR(VLOOKUP(E11,'Road-Relay'!Q:AA,11,FALSE),"")</f>
        <v/>
      </c>
      <c r="S11" s="34">
        <f>IFERROR(VLOOKUP(E11,WGP!AY:BF,6,FALSE),"")</f>
        <v>29</v>
      </c>
      <c r="T11" s="34">
        <f>IFERROR(VLOOKUP(E11,XC!B:M,6,FALSE),"")</f>
        <v>0</v>
      </c>
      <c r="U11" s="23" t="str">
        <f>IFERROR(VLOOKUP(E11,'Road-Relay'!AE:AO,11,FALSE),"")</f>
        <v/>
      </c>
      <c r="V11" s="23">
        <f>IFERROR(VLOOKUP(E11,WGP!AE:AL,6,FALSE),"")</f>
        <v>37</v>
      </c>
      <c r="W11" s="23">
        <f>IFERROR(VLOOKUP(E11,XC!B:M,7,FALSE),"")</f>
        <v>5</v>
      </c>
      <c r="X11" s="23">
        <f>IFERROR(VLOOKUP(E11,'Road-Relay'!AS:BC,11,FALSE),"")</f>
        <v>23</v>
      </c>
      <c r="Y11" s="22">
        <f>IFERROR(VLOOKUP(E11,WGP!K:R,6,FALSE),"")</f>
        <v>47</v>
      </c>
      <c r="Z11" s="22">
        <f>IFERROR(VLOOKUP(E11,XC!B:M,8,FALSE),"")</f>
        <v>0</v>
      </c>
      <c r="AA11" s="22">
        <f>IFERROR(VLOOKUP(E11,XC!B:M,9,FALSE),"")</f>
        <v>0</v>
      </c>
      <c r="AB11" s="23" t="str">
        <f>IFERROR(VLOOKUP(E11,'Road-Relay'!BG:BQ,11,FALSE),"")</f>
        <v/>
      </c>
      <c r="AC11" s="23">
        <f>IFERROR(VLOOKUP(E11,XC!B:M,10,FALSE),"")</f>
        <v>0</v>
      </c>
      <c r="AD11" s="23">
        <f>IFERROR(VLOOKUP(E11,XC!B:M,11,FALSE),"")</f>
        <v>0</v>
      </c>
      <c r="AE11" s="23" t="str">
        <f>IFERROR(VLOOKUP(E11,WGP!DF:DM,6,FALSE),"")</f>
        <v/>
      </c>
      <c r="AF11" s="23" t="str">
        <f>IFERROR(VLOOKUP(E11,'Road-Relay'!BU:CE,11,FALSE),"")</f>
        <v/>
      </c>
      <c r="AG11" s="43" t="str">
        <f>IFERROR(VLOOKUP(E11,'Road-Relay'!CI:CS,11,FALSE),"")</f>
        <v/>
      </c>
      <c r="AH11" s="62"/>
      <c r="AI11" s="42">
        <f t="shared" si="6"/>
        <v>23</v>
      </c>
      <c r="AJ11" s="42" t="str">
        <f t="shared" si="7"/>
        <v/>
      </c>
      <c r="AK11" s="42">
        <f t="shared" si="8"/>
        <v>29</v>
      </c>
      <c r="AL11" s="42">
        <f t="shared" si="9"/>
        <v>37</v>
      </c>
      <c r="AM11" s="42">
        <f t="shared" si="10"/>
        <v>47</v>
      </c>
      <c r="AN11" s="42" t="str">
        <f t="shared" si="11"/>
        <v/>
      </c>
      <c r="AO11" s="21">
        <f t="shared" si="12"/>
        <v>47</v>
      </c>
      <c r="AP11" s="21">
        <f t="shared" si="13"/>
        <v>37</v>
      </c>
      <c r="AQ11" s="21">
        <f t="shared" si="14"/>
        <v>29</v>
      </c>
      <c r="AR11" s="21">
        <f t="shared" si="15"/>
        <v>23</v>
      </c>
      <c r="AS11" s="42" t="str">
        <f t="shared" si="16"/>
        <v/>
      </c>
      <c r="AT11" s="42" t="str">
        <f t="shared" si="17"/>
        <v/>
      </c>
      <c r="AU11" s="42" t="str">
        <f t="shared" si="18"/>
        <v/>
      </c>
      <c r="AV11" s="42">
        <f t="shared" si="19"/>
        <v>23</v>
      </c>
      <c r="AW11" s="42" t="str">
        <f t="shared" si="20"/>
        <v/>
      </c>
      <c r="AX11" s="42" t="str">
        <f t="shared" si="21"/>
        <v/>
      </c>
      <c r="AY11" s="42" t="str">
        <f t="shared" si="22"/>
        <v/>
      </c>
      <c r="AZ11" s="21">
        <f t="shared" si="23"/>
        <v>23</v>
      </c>
      <c r="BA11" s="21" t="str">
        <f t="shared" si="24"/>
        <v/>
      </c>
      <c r="BB11" s="21" t="str">
        <f t="shared" si="25"/>
        <v/>
      </c>
      <c r="BC11" s="21" t="str">
        <f t="shared" si="26"/>
        <v>Y</v>
      </c>
      <c r="BD11" s="21" t="str">
        <f t="shared" si="27"/>
        <v>Y</v>
      </c>
      <c r="BE11" s="21" t="str">
        <f t="shared" si="28"/>
        <v>N</v>
      </c>
      <c r="BF11" s="21" t="str">
        <f t="shared" si="29"/>
        <v>Y</v>
      </c>
      <c r="BG11" s="21">
        <f t="shared" si="30"/>
        <v>3</v>
      </c>
      <c r="BH11" s="21"/>
    </row>
    <row r="12" spans="1:60" x14ac:dyDescent="0.25">
      <c r="A12" s="3"/>
      <c r="B12" s="22">
        <v>3</v>
      </c>
      <c r="C12" s="22">
        <f t="shared" si="0"/>
        <v>-3</v>
      </c>
      <c r="D12" s="22">
        <v>6</v>
      </c>
      <c r="E12" s="130" t="s">
        <v>147</v>
      </c>
      <c r="F12" s="65">
        <f t="shared" si="1"/>
        <v>147</v>
      </c>
      <c r="G12" s="42">
        <f t="shared" si="2"/>
        <v>132</v>
      </c>
      <c r="H12" s="25">
        <f t="shared" si="3"/>
        <v>0</v>
      </c>
      <c r="I12" s="43">
        <f t="shared" si="4"/>
        <v>15</v>
      </c>
      <c r="J12" s="43" t="str">
        <f t="shared" si="5"/>
        <v>N</v>
      </c>
      <c r="K12" s="23">
        <f>IFERROR(VLOOKUP(E12,XC!B:M,2,FALSE),"")</f>
        <v>0</v>
      </c>
      <c r="L12" s="23">
        <f>IFERROR(VLOOKUP(E12,XC!B:M,3,FALSE),"")</f>
        <v>5</v>
      </c>
      <c r="M12" s="23">
        <f>IFERROR(VLOOKUP(E12,WGP!CM:CT,6,FALSE),"")</f>
        <v>46</v>
      </c>
      <c r="N12" s="23">
        <f>IFERROR(VLOOKUP(E12,XC!B:M,4,FALSE),"")</f>
        <v>0</v>
      </c>
      <c r="O12" s="23">
        <f>IFERROR(VLOOKUP(E12,WGP!BS:BZ,6,FALSE),"")</f>
        <v>36</v>
      </c>
      <c r="P12" s="22" t="str">
        <f>IFERROR(VLOOKUP(E12,'Road-Relay'!C:M,11,FALSE),"")</f>
        <v/>
      </c>
      <c r="Q12" s="23">
        <f>IFERROR(VLOOKUP(E12,XC!B:M,5,FALSE),"")</f>
        <v>5</v>
      </c>
      <c r="R12" s="24" t="str">
        <f>IFERROR(VLOOKUP(E12,'Road-Relay'!Q:AA,11,FALSE),"")</f>
        <v/>
      </c>
      <c r="S12" s="34">
        <f>IFERROR(VLOOKUP(E12,WGP!AY:BF,6,FALSE),"")</f>
        <v>45</v>
      </c>
      <c r="T12" s="34">
        <f>IFERROR(VLOOKUP(E12,XC!B:M,6,FALSE),"")</f>
        <v>5</v>
      </c>
      <c r="U12" s="23" t="str">
        <f>IFERROR(VLOOKUP(E12,'Road-Relay'!AE:AO,11,FALSE),"")</f>
        <v/>
      </c>
      <c r="V12" s="23">
        <f>IFERROR(VLOOKUP(E12,WGP!AE:AL,6,FALSE),"")</f>
        <v>41</v>
      </c>
      <c r="W12" s="23">
        <f>IFERROR(VLOOKUP(E12,XC!B:M,7,FALSE),"")</f>
        <v>0</v>
      </c>
      <c r="X12" s="23" t="str">
        <f>IFERROR(VLOOKUP(E12,'Road-Relay'!AS:BC,11,FALSE),"")</f>
        <v/>
      </c>
      <c r="Y12" s="22">
        <f>IFERROR(VLOOKUP(E12,WGP!K:R,6,FALSE),"")</f>
        <v>37</v>
      </c>
      <c r="Z12" s="22">
        <f>IFERROR(VLOOKUP(E12,XC!B:M,8,FALSE),"")</f>
        <v>0</v>
      </c>
      <c r="AA12" s="22">
        <f>IFERROR(VLOOKUP(E12,XC!B:M,9,FALSE),"")</f>
        <v>0</v>
      </c>
      <c r="AB12" s="23" t="str">
        <f>IFERROR(VLOOKUP(E12,'Road-Relay'!BG:BQ,11,FALSE),"")</f>
        <v/>
      </c>
      <c r="AC12" s="23">
        <f>IFERROR(VLOOKUP(E12,XC!B:M,10,FALSE),"")</f>
        <v>0</v>
      </c>
      <c r="AD12" s="23">
        <f>IFERROR(VLOOKUP(E12,XC!B:M,11,FALSE),"")</f>
        <v>0</v>
      </c>
      <c r="AE12" s="23" t="str">
        <f>IFERROR(VLOOKUP(E12,WGP!DF:DM,6,FALSE),"")</f>
        <v/>
      </c>
      <c r="AF12" s="23" t="str">
        <f>IFERROR(VLOOKUP(E12,'Road-Relay'!BU:CE,11,FALSE),"")</f>
        <v/>
      </c>
      <c r="AG12" s="43" t="str">
        <f>IFERROR(VLOOKUP(E12,'Road-Relay'!CI:CS,11,FALSE),"")</f>
        <v/>
      </c>
      <c r="AH12" s="62"/>
      <c r="AI12" s="42">
        <f t="shared" si="6"/>
        <v>46</v>
      </c>
      <c r="AJ12" s="42">
        <f t="shared" si="7"/>
        <v>36</v>
      </c>
      <c r="AK12" s="42">
        <f t="shared" si="8"/>
        <v>45</v>
      </c>
      <c r="AL12" s="42">
        <f t="shared" si="9"/>
        <v>41</v>
      </c>
      <c r="AM12" s="42">
        <f t="shared" si="10"/>
        <v>37</v>
      </c>
      <c r="AN12" s="42" t="str">
        <f t="shared" si="11"/>
        <v/>
      </c>
      <c r="AO12" s="21">
        <f t="shared" si="12"/>
        <v>46</v>
      </c>
      <c r="AP12" s="21">
        <f t="shared" si="13"/>
        <v>45</v>
      </c>
      <c r="AQ12" s="21">
        <f t="shared" si="14"/>
        <v>41</v>
      </c>
      <c r="AR12" s="21">
        <f t="shared" si="15"/>
        <v>37</v>
      </c>
      <c r="AS12" s="42" t="str">
        <f t="shared" si="16"/>
        <v/>
      </c>
      <c r="AT12" s="42" t="str">
        <f t="shared" si="17"/>
        <v/>
      </c>
      <c r="AU12" s="42" t="str">
        <f t="shared" si="18"/>
        <v/>
      </c>
      <c r="AV12" s="42" t="str">
        <f t="shared" si="19"/>
        <v/>
      </c>
      <c r="AW12" s="42" t="str">
        <f t="shared" si="20"/>
        <v/>
      </c>
      <c r="AX12" s="42" t="str">
        <f t="shared" si="21"/>
        <v/>
      </c>
      <c r="AY12" s="42" t="str">
        <f t="shared" si="22"/>
        <v/>
      </c>
      <c r="AZ12" s="21" t="str">
        <f t="shared" si="23"/>
        <v/>
      </c>
      <c r="BA12" s="21" t="str">
        <f t="shared" si="24"/>
        <v/>
      </c>
      <c r="BB12" s="21" t="str">
        <f t="shared" si="25"/>
        <v/>
      </c>
      <c r="BC12" s="21" t="str">
        <f t="shared" si="26"/>
        <v>Y</v>
      </c>
      <c r="BD12" s="21" t="str">
        <f t="shared" si="27"/>
        <v>N</v>
      </c>
      <c r="BE12" s="21" t="str">
        <f t="shared" si="28"/>
        <v>N</v>
      </c>
      <c r="BF12" s="21" t="str">
        <f t="shared" si="29"/>
        <v>Y</v>
      </c>
      <c r="BG12" s="21">
        <f t="shared" si="30"/>
        <v>2</v>
      </c>
      <c r="BH12" s="21"/>
    </row>
    <row r="13" spans="1:60" x14ac:dyDescent="0.25">
      <c r="A13" s="3"/>
      <c r="B13" s="22">
        <v>11</v>
      </c>
      <c r="C13" s="22">
        <f t="shared" si="0"/>
        <v>4</v>
      </c>
      <c r="D13" s="22">
        <v>7</v>
      </c>
      <c r="E13" s="130" t="s">
        <v>94</v>
      </c>
      <c r="F13" s="65">
        <f t="shared" si="1"/>
        <v>145</v>
      </c>
      <c r="G13" s="42">
        <f t="shared" si="2"/>
        <v>97</v>
      </c>
      <c r="H13" s="25">
        <f t="shared" si="3"/>
        <v>23</v>
      </c>
      <c r="I13" s="43">
        <f t="shared" si="4"/>
        <v>25</v>
      </c>
      <c r="J13" s="43" t="str">
        <f t="shared" si="5"/>
        <v>N</v>
      </c>
      <c r="K13" s="23">
        <f>IFERROR(VLOOKUP(E13,XC!B:M,2,FALSE),"")</f>
        <v>5</v>
      </c>
      <c r="L13" s="23">
        <f>IFERROR(VLOOKUP(E13,XC!B:M,3,FALSE),"")</f>
        <v>5</v>
      </c>
      <c r="M13" s="23">
        <f>IFERROR(VLOOKUP(E13,WGP!CM:CT,6,FALSE),"")</f>
        <v>20</v>
      </c>
      <c r="N13" s="23">
        <f>IFERROR(VLOOKUP(E13,XC!B:M,4,FALSE),"")</f>
        <v>5</v>
      </c>
      <c r="O13" s="23">
        <f>IFERROR(VLOOKUP(E13,WGP!BS:BZ,6,FALSE),"")</f>
        <v>23</v>
      </c>
      <c r="P13" s="22" t="str">
        <f>IFERROR(VLOOKUP(E13,'Road-Relay'!C:M,11,FALSE),"")</f>
        <v/>
      </c>
      <c r="Q13" s="23">
        <f>IFERROR(VLOOKUP(E13,XC!B:M,5,FALSE),"")</f>
        <v>5</v>
      </c>
      <c r="R13" s="24" t="str">
        <f>IFERROR(VLOOKUP(E13,'Road-Relay'!Q:AA,11,FALSE),"")</f>
        <v/>
      </c>
      <c r="S13" s="34">
        <f>IFERROR(VLOOKUP(E13,WGP!AY:BF,6,FALSE),"")</f>
        <v>38</v>
      </c>
      <c r="T13" s="34">
        <f>IFERROR(VLOOKUP(E13,XC!B:M,6,FALSE),"")</f>
        <v>5</v>
      </c>
      <c r="U13" s="23" t="str">
        <f>IFERROR(VLOOKUP(E13,'Road-Relay'!AE:AO,11,FALSE),"")</f>
        <v/>
      </c>
      <c r="V13" s="23" t="str">
        <f>IFERROR(VLOOKUP(E13,WGP!AE:AL,6,FALSE),"")</f>
        <v/>
      </c>
      <c r="W13" s="23">
        <f>IFERROR(VLOOKUP(E13,XC!B:M,7,FALSE),"")</f>
        <v>0</v>
      </c>
      <c r="X13" s="23">
        <f>IFERROR(VLOOKUP(E13,'Road-Relay'!AS:BC,11,FALSE),"")</f>
        <v>23</v>
      </c>
      <c r="Y13" s="22">
        <f>IFERROR(VLOOKUP(E13,WGP!K:R,6,FALSE),"")</f>
        <v>36</v>
      </c>
      <c r="Z13" s="22">
        <f>IFERROR(VLOOKUP(E13,XC!B:M,8,FALSE),"")</f>
        <v>0</v>
      </c>
      <c r="AA13" s="22">
        <f>IFERROR(VLOOKUP(E13,XC!B:M,9,FALSE),"")</f>
        <v>0</v>
      </c>
      <c r="AB13" s="23" t="str">
        <f>IFERROR(VLOOKUP(E13,'Road-Relay'!BG:BQ,11,FALSE),"")</f>
        <v/>
      </c>
      <c r="AC13" s="23">
        <f>IFERROR(VLOOKUP(E13,XC!B:M,10,FALSE),"")</f>
        <v>0</v>
      </c>
      <c r="AD13" s="23">
        <f>IFERROR(VLOOKUP(E13,XC!B:M,11,FALSE),"")</f>
        <v>0</v>
      </c>
      <c r="AE13" s="23" t="str">
        <f>IFERROR(VLOOKUP(E13,WGP!DF:DM,6,FALSE),"")</f>
        <v/>
      </c>
      <c r="AF13" s="23" t="str">
        <f>IFERROR(VLOOKUP(E13,'Road-Relay'!BU:CE,11,FALSE),"")</f>
        <v/>
      </c>
      <c r="AG13" s="43" t="str">
        <f>IFERROR(VLOOKUP(E13,'Road-Relay'!CI:CS,11,FALSE),"")</f>
        <v/>
      </c>
      <c r="AH13" s="62"/>
      <c r="AI13" s="42">
        <f t="shared" si="6"/>
        <v>20</v>
      </c>
      <c r="AJ13" s="42">
        <f t="shared" si="7"/>
        <v>23</v>
      </c>
      <c r="AK13" s="42">
        <f t="shared" si="8"/>
        <v>38</v>
      </c>
      <c r="AL13" s="42" t="str">
        <f t="shared" si="9"/>
        <v/>
      </c>
      <c r="AM13" s="42">
        <f t="shared" si="10"/>
        <v>36</v>
      </c>
      <c r="AN13" s="42" t="str">
        <f t="shared" si="11"/>
        <v/>
      </c>
      <c r="AO13" s="21">
        <f t="shared" si="12"/>
        <v>38</v>
      </c>
      <c r="AP13" s="21">
        <f t="shared" si="13"/>
        <v>36</v>
      </c>
      <c r="AQ13" s="21">
        <f t="shared" si="14"/>
        <v>23</v>
      </c>
      <c r="AR13" s="21">
        <f t="shared" si="15"/>
        <v>20</v>
      </c>
      <c r="AS13" s="42" t="str">
        <f t="shared" si="16"/>
        <v/>
      </c>
      <c r="AT13" s="42" t="str">
        <f t="shared" si="17"/>
        <v/>
      </c>
      <c r="AU13" s="42" t="str">
        <f t="shared" si="18"/>
        <v/>
      </c>
      <c r="AV13" s="42">
        <f t="shared" si="19"/>
        <v>23</v>
      </c>
      <c r="AW13" s="42" t="str">
        <f t="shared" si="20"/>
        <v/>
      </c>
      <c r="AX13" s="42" t="str">
        <f t="shared" si="21"/>
        <v/>
      </c>
      <c r="AY13" s="42" t="str">
        <f t="shared" si="22"/>
        <v/>
      </c>
      <c r="AZ13" s="21">
        <f t="shared" si="23"/>
        <v>23</v>
      </c>
      <c r="BA13" s="21" t="str">
        <f t="shared" si="24"/>
        <v/>
      </c>
      <c r="BB13" s="21" t="str">
        <f t="shared" si="25"/>
        <v/>
      </c>
      <c r="BC13" s="21" t="str">
        <f t="shared" si="26"/>
        <v>Y</v>
      </c>
      <c r="BD13" s="21" t="str">
        <f t="shared" si="27"/>
        <v>Y</v>
      </c>
      <c r="BE13" s="21" t="str">
        <f t="shared" si="28"/>
        <v>N</v>
      </c>
      <c r="BF13" s="21" t="str">
        <f t="shared" si="29"/>
        <v>Y</v>
      </c>
      <c r="BG13" s="21">
        <f t="shared" si="30"/>
        <v>3</v>
      </c>
      <c r="BH13" s="21"/>
    </row>
    <row r="14" spans="1:60" x14ac:dyDescent="0.25">
      <c r="A14" s="3"/>
      <c r="B14" s="22">
        <v>9</v>
      </c>
      <c r="C14" s="22">
        <f t="shared" si="0"/>
        <v>1</v>
      </c>
      <c r="D14" s="22">
        <v>8</v>
      </c>
      <c r="E14" s="130" t="s">
        <v>173</v>
      </c>
      <c r="F14" s="65">
        <f t="shared" si="1"/>
        <v>142</v>
      </c>
      <c r="G14" s="42">
        <f t="shared" si="2"/>
        <v>132</v>
      </c>
      <c r="H14" s="25">
        <f t="shared" si="3"/>
        <v>0</v>
      </c>
      <c r="I14" s="43">
        <f t="shared" si="4"/>
        <v>10</v>
      </c>
      <c r="J14" s="43" t="str">
        <f t="shared" si="5"/>
        <v>N</v>
      </c>
      <c r="K14" s="23">
        <f>IFERROR(VLOOKUP(E14,XC!B:M,2,FALSE),"")</f>
        <v>0</v>
      </c>
      <c r="L14" s="23">
        <f>IFERROR(VLOOKUP(E14,XC!B:M,3,FALSE),"")</f>
        <v>0</v>
      </c>
      <c r="M14" s="23">
        <f>IFERROR(VLOOKUP(E14,WGP!CM:CT,6,FALSE),"")</f>
        <v>20</v>
      </c>
      <c r="N14" s="23">
        <f>IFERROR(VLOOKUP(E14,XC!B:M,4,FALSE),"")</f>
        <v>0</v>
      </c>
      <c r="O14" s="23">
        <f>IFERROR(VLOOKUP(E14,WGP!BS:BZ,6,FALSE),"")</f>
        <v>40</v>
      </c>
      <c r="P14" s="22" t="str">
        <f>IFERROR(VLOOKUP(E14,'Road-Relay'!C:M,11,FALSE),"")</f>
        <v/>
      </c>
      <c r="Q14" s="23">
        <f>IFERROR(VLOOKUP(E14,XC!B:M,5,FALSE),"")</f>
        <v>0</v>
      </c>
      <c r="R14" s="24" t="str">
        <f>IFERROR(VLOOKUP(E14,'Road-Relay'!Q:AA,11,FALSE),"")</f>
        <v/>
      </c>
      <c r="S14" s="34">
        <f>IFERROR(VLOOKUP(E14,WGP!AY:BF,6,FALSE),"")</f>
        <v>47</v>
      </c>
      <c r="T14" s="34">
        <f>IFERROR(VLOOKUP(E14,XC!B:M,6,FALSE),"")</f>
        <v>5</v>
      </c>
      <c r="U14" s="23" t="str">
        <f>IFERROR(VLOOKUP(E14,'Road-Relay'!AE:AO,11,FALSE),"")</f>
        <v/>
      </c>
      <c r="V14" s="23">
        <f>IFERROR(VLOOKUP(E14,WGP!AE:AL,6,FALSE),"")</f>
        <v>45</v>
      </c>
      <c r="W14" s="23">
        <f>IFERROR(VLOOKUP(E14,XC!B:M,7,FALSE),"")</f>
        <v>5</v>
      </c>
      <c r="X14" s="23" t="str">
        <f>IFERROR(VLOOKUP(E14,'Road-Relay'!AS:BC,11,FALSE),"")</f>
        <v/>
      </c>
      <c r="Y14" s="22" t="str">
        <f>IFERROR(VLOOKUP(E14,WGP!K:R,6,FALSE),"")</f>
        <v/>
      </c>
      <c r="Z14" s="22">
        <f>IFERROR(VLOOKUP(E14,XC!B:M,8,FALSE),"")</f>
        <v>0</v>
      </c>
      <c r="AA14" s="22">
        <f>IFERROR(VLOOKUP(E14,XC!B:M,9,FALSE),"")</f>
        <v>0</v>
      </c>
      <c r="AB14" s="23" t="str">
        <f>IFERROR(VLOOKUP(E14,'Road-Relay'!BG:BQ,11,FALSE),"")</f>
        <v/>
      </c>
      <c r="AC14" s="23">
        <f>IFERROR(VLOOKUP(E14,XC!B:M,10,FALSE),"")</f>
        <v>0</v>
      </c>
      <c r="AD14" s="23">
        <f>IFERROR(VLOOKUP(E14,XC!B:M,11,FALSE),"")</f>
        <v>0</v>
      </c>
      <c r="AE14" s="23" t="str">
        <f>IFERROR(VLOOKUP(E14,WGP!DF:DM,6,FALSE),"")</f>
        <v/>
      </c>
      <c r="AF14" s="23" t="str">
        <f>IFERROR(VLOOKUP(E14,'Road-Relay'!BU:CE,11,FALSE),"")</f>
        <v/>
      </c>
      <c r="AG14" s="43" t="str">
        <f>IFERROR(VLOOKUP(E14,'Road-Relay'!CI:CS,11,FALSE),"")</f>
        <v/>
      </c>
      <c r="AH14" s="62"/>
      <c r="AI14" s="42">
        <f t="shared" si="6"/>
        <v>20</v>
      </c>
      <c r="AJ14" s="42">
        <f t="shared" si="7"/>
        <v>40</v>
      </c>
      <c r="AK14" s="42">
        <f t="shared" si="8"/>
        <v>47</v>
      </c>
      <c r="AL14" s="42">
        <f t="shared" si="9"/>
        <v>45</v>
      </c>
      <c r="AM14" s="42" t="str">
        <f t="shared" si="10"/>
        <v/>
      </c>
      <c r="AN14" s="42" t="str">
        <f t="shared" si="11"/>
        <v/>
      </c>
      <c r="AO14" s="21">
        <f t="shared" si="12"/>
        <v>47</v>
      </c>
      <c r="AP14" s="21">
        <f t="shared" si="13"/>
        <v>45</v>
      </c>
      <c r="AQ14" s="21">
        <f t="shared" si="14"/>
        <v>40</v>
      </c>
      <c r="AR14" s="21">
        <f t="shared" si="15"/>
        <v>20</v>
      </c>
      <c r="AS14" s="42" t="str">
        <f t="shared" si="16"/>
        <v/>
      </c>
      <c r="AT14" s="42" t="str">
        <f t="shared" si="17"/>
        <v/>
      </c>
      <c r="AU14" s="42" t="str">
        <f t="shared" si="18"/>
        <v/>
      </c>
      <c r="AV14" s="42" t="str">
        <f t="shared" si="19"/>
        <v/>
      </c>
      <c r="AW14" s="42" t="str">
        <f t="shared" si="20"/>
        <v/>
      </c>
      <c r="AX14" s="42" t="str">
        <f t="shared" si="21"/>
        <v/>
      </c>
      <c r="AY14" s="42" t="str">
        <f t="shared" si="22"/>
        <v/>
      </c>
      <c r="AZ14" s="21" t="str">
        <f t="shared" si="23"/>
        <v/>
      </c>
      <c r="BA14" s="21" t="str">
        <f t="shared" si="24"/>
        <v/>
      </c>
      <c r="BB14" s="21" t="str">
        <f t="shared" si="25"/>
        <v/>
      </c>
      <c r="BC14" s="21" t="str">
        <f t="shared" si="26"/>
        <v>Y</v>
      </c>
      <c r="BD14" s="21" t="str">
        <f t="shared" si="27"/>
        <v>N</v>
      </c>
      <c r="BE14" s="21" t="str">
        <f t="shared" si="28"/>
        <v>N</v>
      </c>
      <c r="BF14" s="21" t="str">
        <f t="shared" si="29"/>
        <v>Y</v>
      </c>
      <c r="BG14" s="21">
        <f t="shared" si="30"/>
        <v>2</v>
      </c>
      <c r="BH14" s="21"/>
    </row>
    <row r="15" spans="1:60" x14ac:dyDescent="0.25">
      <c r="A15" s="3"/>
      <c r="B15" s="22">
        <v>15</v>
      </c>
      <c r="C15" s="22">
        <f t="shared" si="0"/>
        <v>7</v>
      </c>
      <c r="D15" s="22">
        <v>8</v>
      </c>
      <c r="E15" s="130" t="s">
        <v>69</v>
      </c>
      <c r="F15" s="65">
        <f t="shared" si="1"/>
        <v>142</v>
      </c>
      <c r="G15" s="42">
        <f t="shared" si="2"/>
        <v>77</v>
      </c>
      <c r="H15" s="25">
        <f t="shared" si="3"/>
        <v>50</v>
      </c>
      <c r="I15" s="43">
        <f t="shared" si="4"/>
        <v>15</v>
      </c>
      <c r="J15" s="43" t="str">
        <f t="shared" si="5"/>
        <v>N</v>
      </c>
      <c r="K15" s="23">
        <f>IFERROR(VLOOKUP(E15,XC!B:M,2,FALSE),"")</f>
        <v>5</v>
      </c>
      <c r="L15" s="23">
        <f>IFERROR(VLOOKUP(E15,XC!B:M,3,FALSE),"")</f>
        <v>5</v>
      </c>
      <c r="M15" s="23">
        <f>IFERROR(VLOOKUP(E15,WGP!CM:CT,6,FALSE),"")</f>
        <v>20</v>
      </c>
      <c r="N15" s="23">
        <f>IFERROR(VLOOKUP(E15,XC!B:M,4,FALSE),"")</f>
        <v>0</v>
      </c>
      <c r="O15" s="23">
        <f>IFERROR(VLOOKUP(E15,WGP!BS:BZ,6,FALSE),"")</f>
        <v>20</v>
      </c>
      <c r="P15" s="22" t="str">
        <f>IFERROR(VLOOKUP(E15,'Road-Relay'!C:M,11,FALSE),"")</f>
        <v/>
      </c>
      <c r="Q15" s="23">
        <f>IFERROR(VLOOKUP(E15,XC!B:M,5,FALSE),"")</f>
        <v>5</v>
      </c>
      <c r="R15" s="24" t="str">
        <f>IFERROR(VLOOKUP(E15,'Road-Relay'!Q:AA,11,FALSE),"")</f>
        <v/>
      </c>
      <c r="S15" s="34">
        <f>IFERROR(VLOOKUP(E15,WGP!AY:BF,6,FALSE),"")</f>
        <v>37</v>
      </c>
      <c r="T15" s="34">
        <f>IFERROR(VLOOKUP(E15,XC!B:M,6,FALSE),"")</f>
        <v>0</v>
      </c>
      <c r="U15" s="23">
        <f>IFERROR(VLOOKUP(E15,'Road-Relay'!AE:AO,11,FALSE),"")</f>
        <v>50</v>
      </c>
      <c r="V15" s="23" t="str">
        <f>IFERROR(VLOOKUP(E15,WGP!AE:AL,6,FALSE),"")</f>
        <v/>
      </c>
      <c r="W15" s="23">
        <f>IFERROR(VLOOKUP(E15,XC!B:M,7,FALSE),"")</f>
        <v>0</v>
      </c>
      <c r="X15" s="23" t="str">
        <f>IFERROR(VLOOKUP(E15,'Road-Relay'!AS:BC,11,FALSE),"")</f>
        <v/>
      </c>
      <c r="Y15" s="22" t="str">
        <f>IFERROR(VLOOKUP(E15,WGP!K:R,6,FALSE),"")</f>
        <v/>
      </c>
      <c r="Z15" s="22">
        <f>IFERROR(VLOOKUP(E15,XC!B:M,8,FALSE),"")</f>
        <v>0</v>
      </c>
      <c r="AA15" s="22">
        <f>IFERROR(VLOOKUP(E15,XC!B:M,9,FALSE),"")</f>
        <v>0</v>
      </c>
      <c r="AB15" s="23" t="str">
        <f>IFERROR(VLOOKUP(E15,'Road-Relay'!BG:BQ,11,FALSE),"")</f>
        <v/>
      </c>
      <c r="AC15" s="23">
        <f>IFERROR(VLOOKUP(E15,XC!B:M,10,FALSE),"")</f>
        <v>0</v>
      </c>
      <c r="AD15" s="23">
        <f>IFERROR(VLOOKUP(E15,XC!B:M,11,FALSE),"")</f>
        <v>0</v>
      </c>
      <c r="AE15" s="23" t="str">
        <f>IFERROR(VLOOKUP(E15,WGP!DF:DM,6,FALSE),"")</f>
        <v/>
      </c>
      <c r="AF15" s="23" t="str">
        <f>IFERROR(VLOOKUP(E15,'Road-Relay'!BU:CE,11,FALSE),"")</f>
        <v/>
      </c>
      <c r="AG15" s="43" t="str">
        <f>IFERROR(VLOOKUP(E15,'Road-Relay'!CI:CS,11,FALSE),"")</f>
        <v/>
      </c>
      <c r="AH15" s="62"/>
      <c r="AI15" s="42">
        <f t="shared" si="6"/>
        <v>20</v>
      </c>
      <c r="AJ15" s="42">
        <f t="shared" si="7"/>
        <v>20</v>
      </c>
      <c r="AK15" s="42">
        <f t="shared" si="8"/>
        <v>37</v>
      </c>
      <c r="AL15" s="42" t="str">
        <f t="shared" si="9"/>
        <v/>
      </c>
      <c r="AM15" s="42" t="str">
        <f t="shared" si="10"/>
        <v/>
      </c>
      <c r="AN15" s="42" t="str">
        <f t="shared" si="11"/>
        <v/>
      </c>
      <c r="AO15" s="21">
        <f t="shared" si="12"/>
        <v>37</v>
      </c>
      <c r="AP15" s="21">
        <f t="shared" si="13"/>
        <v>20</v>
      </c>
      <c r="AQ15" s="21">
        <f t="shared" si="14"/>
        <v>20</v>
      </c>
      <c r="AR15" s="21" t="str">
        <f t="shared" si="15"/>
        <v/>
      </c>
      <c r="AS15" s="42" t="str">
        <f t="shared" si="16"/>
        <v/>
      </c>
      <c r="AT15" s="42" t="str">
        <f t="shared" si="17"/>
        <v/>
      </c>
      <c r="AU15" s="42">
        <f t="shared" si="18"/>
        <v>50</v>
      </c>
      <c r="AV15" s="42" t="str">
        <f t="shared" si="19"/>
        <v/>
      </c>
      <c r="AW15" s="42" t="str">
        <f t="shared" si="20"/>
        <v/>
      </c>
      <c r="AX15" s="42" t="str">
        <f t="shared" si="21"/>
        <v/>
      </c>
      <c r="AY15" s="42" t="str">
        <f t="shared" si="22"/>
        <v/>
      </c>
      <c r="AZ15" s="21">
        <f t="shared" si="23"/>
        <v>50</v>
      </c>
      <c r="BA15" s="21" t="str">
        <f t="shared" si="24"/>
        <v/>
      </c>
      <c r="BB15" s="21" t="str">
        <f t="shared" si="25"/>
        <v/>
      </c>
      <c r="BC15" s="21" t="str">
        <f t="shared" si="26"/>
        <v>Y</v>
      </c>
      <c r="BD15" s="21" t="str">
        <f t="shared" si="27"/>
        <v>Y</v>
      </c>
      <c r="BE15" s="21" t="str">
        <f t="shared" si="28"/>
        <v>N</v>
      </c>
      <c r="BF15" s="21" t="str">
        <f t="shared" si="29"/>
        <v>Y</v>
      </c>
      <c r="BG15" s="21">
        <f t="shared" si="30"/>
        <v>3</v>
      </c>
      <c r="BH15" s="21"/>
    </row>
    <row r="16" spans="1:60" x14ac:dyDescent="0.25">
      <c r="A16" s="3"/>
      <c r="B16" s="22">
        <v>25</v>
      </c>
      <c r="C16" s="22">
        <f t="shared" si="0"/>
        <v>17</v>
      </c>
      <c r="D16" s="22">
        <v>8</v>
      </c>
      <c r="E16" s="130" t="s">
        <v>152</v>
      </c>
      <c r="F16" s="65">
        <f t="shared" si="1"/>
        <v>142</v>
      </c>
      <c r="G16" s="42">
        <f t="shared" si="2"/>
        <v>117</v>
      </c>
      <c r="H16" s="25">
        <f t="shared" si="3"/>
        <v>0</v>
      </c>
      <c r="I16" s="43">
        <f t="shared" si="4"/>
        <v>25</v>
      </c>
      <c r="J16" s="43" t="str">
        <f t="shared" si="5"/>
        <v>N</v>
      </c>
      <c r="K16" s="23">
        <f>IFERROR(VLOOKUP(E16,XC!B:M,2,FALSE),"")</f>
        <v>5</v>
      </c>
      <c r="L16" s="23">
        <f>IFERROR(VLOOKUP(E16,XC!B:M,3,FALSE),"")</f>
        <v>5</v>
      </c>
      <c r="M16" s="23" t="str">
        <f>IFERROR(VLOOKUP(E16,WGP!CM:CT,6,FALSE),"")</f>
        <v/>
      </c>
      <c r="N16" s="23">
        <f>IFERROR(VLOOKUP(E16,XC!B:M,4,FALSE),"")</f>
        <v>5</v>
      </c>
      <c r="O16" s="23">
        <f>IFERROR(VLOOKUP(E16,WGP!BS:BZ,6,FALSE),"")</f>
        <v>50</v>
      </c>
      <c r="P16" s="22" t="str">
        <f>IFERROR(VLOOKUP(E16,'Road-Relay'!C:M,11,FALSE),"")</f>
        <v/>
      </c>
      <c r="Q16" s="23">
        <f>IFERROR(VLOOKUP(E16,XC!B:M,5,FALSE),"")</f>
        <v>0</v>
      </c>
      <c r="R16" s="24" t="str">
        <f>IFERROR(VLOOKUP(E16,'Road-Relay'!Q:AA,11,FALSE),"")</f>
        <v/>
      </c>
      <c r="S16" s="34" t="str">
        <f>IFERROR(VLOOKUP(E16,WGP!AY:BF,6,FALSE),"")</f>
        <v/>
      </c>
      <c r="T16" s="34">
        <f>IFERROR(VLOOKUP(E16,XC!B:M,6,FALSE),"")</f>
        <v>5</v>
      </c>
      <c r="U16" s="23">
        <f>IFERROR(VLOOKUP(E16,'Road-Relay'!AE:AO,11,FALSE),"")</f>
        <v>0</v>
      </c>
      <c r="V16" s="23">
        <f>IFERROR(VLOOKUP(E16,WGP!AE:AL,6,FALSE),"")</f>
        <v>36</v>
      </c>
      <c r="W16" s="23">
        <f>IFERROR(VLOOKUP(E16,XC!B:M,7,FALSE),"")</f>
        <v>5</v>
      </c>
      <c r="X16" s="23" t="str">
        <f>IFERROR(VLOOKUP(E16,'Road-Relay'!AS:BC,11,FALSE),"")</f>
        <v/>
      </c>
      <c r="Y16" s="22">
        <f>IFERROR(VLOOKUP(E16,WGP!K:R,6,FALSE),"")</f>
        <v>31</v>
      </c>
      <c r="Z16" s="22">
        <f>IFERROR(VLOOKUP(E16,XC!B:M,8,FALSE),"")</f>
        <v>0</v>
      </c>
      <c r="AA16" s="22">
        <f>IFERROR(VLOOKUP(E16,XC!B:M,9,FALSE),"")</f>
        <v>0</v>
      </c>
      <c r="AB16" s="23" t="str">
        <f>IFERROR(VLOOKUP(E16,'Road-Relay'!BG:BQ,11,FALSE),"")</f>
        <v/>
      </c>
      <c r="AC16" s="23">
        <f>IFERROR(VLOOKUP(E16,XC!B:M,10,FALSE),"")</f>
        <v>0</v>
      </c>
      <c r="AD16" s="23">
        <f>IFERROR(VLOOKUP(E16,XC!B:M,11,FALSE),"")</f>
        <v>0</v>
      </c>
      <c r="AE16" s="23" t="str">
        <f>IFERROR(VLOOKUP(E16,WGP!DF:DM,6,FALSE),"")</f>
        <v/>
      </c>
      <c r="AF16" s="23" t="str">
        <f>IFERROR(VLOOKUP(E16,'Road-Relay'!BU:CE,11,FALSE),"")</f>
        <v/>
      </c>
      <c r="AG16" s="43" t="str">
        <f>IFERROR(VLOOKUP(E16,'Road-Relay'!CI:CS,11,FALSE),"")</f>
        <v/>
      </c>
      <c r="AH16" s="62"/>
      <c r="AI16" s="42" t="str">
        <f t="shared" si="6"/>
        <v/>
      </c>
      <c r="AJ16" s="42">
        <f t="shared" si="7"/>
        <v>50</v>
      </c>
      <c r="AK16" s="42" t="str">
        <f t="shared" si="8"/>
        <v/>
      </c>
      <c r="AL16" s="42">
        <f t="shared" si="9"/>
        <v>36</v>
      </c>
      <c r="AM16" s="42">
        <f t="shared" si="10"/>
        <v>31</v>
      </c>
      <c r="AN16" s="42" t="str">
        <f t="shared" si="11"/>
        <v/>
      </c>
      <c r="AO16" s="21">
        <f t="shared" si="12"/>
        <v>50</v>
      </c>
      <c r="AP16" s="21">
        <f t="shared" si="13"/>
        <v>36</v>
      </c>
      <c r="AQ16" s="21">
        <f t="shared" si="14"/>
        <v>31</v>
      </c>
      <c r="AR16" s="21" t="str">
        <f t="shared" si="15"/>
        <v/>
      </c>
      <c r="AS16" s="42" t="str">
        <f t="shared" si="16"/>
        <v/>
      </c>
      <c r="AT16" s="42" t="str">
        <f t="shared" si="17"/>
        <v/>
      </c>
      <c r="AU16" s="42">
        <f t="shared" si="18"/>
        <v>0</v>
      </c>
      <c r="AV16" s="42" t="str">
        <f t="shared" si="19"/>
        <v/>
      </c>
      <c r="AW16" s="42" t="str">
        <f t="shared" si="20"/>
        <v/>
      </c>
      <c r="AX16" s="42" t="str">
        <f t="shared" si="21"/>
        <v/>
      </c>
      <c r="AY16" s="42" t="str">
        <f t="shared" si="22"/>
        <v/>
      </c>
      <c r="AZ16" s="21">
        <f t="shared" si="23"/>
        <v>0</v>
      </c>
      <c r="BA16" s="21" t="str">
        <f t="shared" si="24"/>
        <v/>
      </c>
      <c r="BB16" s="21" t="str">
        <f t="shared" si="25"/>
        <v/>
      </c>
      <c r="BC16" s="21" t="str">
        <f t="shared" si="26"/>
        <v>Y</v>
      </c>
      <c r="BD16" s="21" t="str">
        <f t="shared" si="27"/>
        <v>Y</v>
      </c>
      <c r="BE16" s="21" t="str">
        <f t="shared" si="28"/>
        <v>N</v>
      </c>
      <c r="BF16" s="21" t="str">
        <f t="shared" si="29"/>
        <v>Y</v>
      </c>
      <c r="BG16" s="21">
        <f t="shared" si="30"/>
        <v>3</v>
      </c>
      <c r="BH16" s="21"/>
    </row>
    <row r="17" spans="1:60" x14ac:dyDescent="0.25">
      <c r="A17" s="3"/>
      <c r="B17" s="22">
        <v>7</v>
      </c>
      <c r="C17" s="22">
        <f t="shared" si="0"/>
        <v>-4</v>
      </c>
      <c r="D17" s="22">
        <v>11</v>
      </c>
      <c r="E17" s="130" t="s">
        <v>74</v>
      </c>
      <c r="F17" s="65">
        <f t="shared" si="1"/>
        <v>138</v>
      </c>
      <c r="G17" s="42">
        <f t="shared" si="2"/>
        <v>123</v>
      </c>
      <c r="H17" s="25">
        <f t="shared" si="3"/>
        <v>0</v>
      </c>
      <c r="I17" s="43">
        <f t="shared" si="4"/>
        <v>15</v>
      </c>
      <c r="J17" s="43" t="str">
        <f t="shared" si="5"/>
        <v>N</v>
      </c>
      <c r="K17" s="23">
        <f>IFERROR(VLOOKUP(E17,XC!B:M,2,FALSE),"")</f>
        <v>0</v>
      </c>
      <c r="L17" s="23">
        <f>IFERROR(VLOOKUP(E17,XC!B:M,3,FALSE),"")</f>
        <v>5</v>
      </c>
      <c r="M17" s="23">
        <f>IFERROR(VLOOKUP(E17,WGP!CM:CT,6,FALSE),"")</f>
        <v>41</v>
      </c>
      <c r="N17" s="23">
        <f>IFERROR(VLOOKUP(E17,XC!B:M,4,FALSE),"")</f>
        <v>5</v>
      </c>
      <c r="O17" s="23">
        <f>IFERROR(VLOOKUP(E17,WGP!BS:BZ,6,FALSE),"")</f>
        <v>37</v>
      </c>
      <c r="P17" s="22" t="str">
        <f>IFERROR(VLOOKUP(E17,'Road-Relay'!C:M,11,FALSE),"")</f>
        <v/>
      </c>
      <c r="Q17" s="23">
        <f>IFERROR(VLOOKUP(E17,XC!B:M,5,FALSE),"")</f>
        <v>0</v>
      </c>
      <c r="R17" s="24" t="str">
        <f>IFERROR(VLOOKUP(E17,'Road-Relay'!Q:AA,11,FALSE),"")</f>
        <v/>
      </c>
      <c r="S17" s="34">
        <f>IFERROR(VLOOKUP(E17,WGP!AY:BF,6,FALSE),"")</f>
        <v>30</v>
      </c>
      <c r="T17" s="34">
        <f>IFERROR(VLOOKUP(E17,XC!B:M,6,FALSE),"")</f>
        <v>0</v>
      </c>
      <c r="U17" s="23" t="str">
        <f>IFERROR(VLOOKUP(E17,'Road-Relay'!AE:AO,11,FALSE),"")</f>
        <v/>
      </c>
      <c r="V17" s="23" t="str">
        <f>IFERROR(VLOOKUP(E17,WGP!AE:AL,6,FALSE),"")</f>
        <v/>
      </c>
      <c r="W17" s="23">
        <f>IFERROR(VLOOKUP(E17,XC!B:M,7,FALSE),"")</f>
        <v>5</v>
      </c>
      <c r="X17" s="23" t="str">
        <f>IFERROR(VLOOKUP(E17,'Road-Relay'!AS:BC,11,FALSE),"")</f>
        <v/>
      </c>
      <c r="Y17" s="22">
        <f>IFERROR(VLOOKUP(E17,WGP!K:R,6,FALSE),"")</f>
        <v>45</v>
      </c>
      <c r="Z17" s="22">
        <f>IFERROR(VLOOKUP(E17,XC!B:M,8,FALSE),"")</f>
        <v>0</v>
      </c>
      <c r="AA17" s="22">
        <f>IFERROR(VLOOKUP(E17,XC!B:M,9,FALSE),"")</f>
        <v>0</v>
      </c>
      <c r="AB17" s="23" t="str">
        <f>IFERROR(VLOOKUP(E17,'Road-Relay'!BG:BQ,11,FALSE),"")</f>
        <v/>
      </c>
      <c r="AC17" s="23">
        <f>IFERROR(VLOOKUP(E17,XC!B:M,10,FALSE),"")</f>
        <v>0</v>
      </c>
      <c r="AD17" s="23">
        <f>IFERROR(VLOOKUP(E17,XC!B:M,11,FALSE),"")</f>
        <v>0</v>
      </c>
      <c r="AE17" s="23" t="str">
        <f>IFERROR(VLOOKUP(E17,WGP!DF:DM,6,FALSE),"")</f>
        <v/>
      </c>
      <c r="AF17" s="23" t="str">
        <f>IFERROR(VLOOKUP(E17,'Road-Relay'!BU:CE,11,FALSE),"")</f>
        <v/>
      </c>
      <c r="AG17" s="43" t="str">
        <f>IFERROR(VLOOKUP(E17,'Road-Relay'!CI:CS,11,FALSE),"")</f>
        <v/>
      </c>
      <c r="AH17" s="62"/>
      <c r="AI17" s="42">
        <f t="shared" si="6"/>
        <v>41</v>
      </c>
      <c r="AJ17" s="42">
        <f t="shared" si="7"/>
        <v>37</v>
      </c>
      <c r="AK17" s="42">
        <f t="shared" si="8"/>
        <v>30</v>
      </c>
      <c r="AL17" s="42" t="str">
        <f t="shared" si="9"/>
        <v/>
      </c>
      <c r="AM17" s="42">
        <f t="shared" si="10"/>
        <v>45</v>
      </c>
      <c r="AN17" s="42" t="str">
        <f t="shared" si="11"/>
        <v/>
      </c>
      <c r="AO17" s="21">
        <f t="shared" si="12"/>
        <v>45</v>
      </c>
      <c r="AP17" s="21">
        <f t="shared" si="13"/>
        <v>41</v>
      </c>
      <c r="AQ17" s="21">
        <f t="shared" si="14"/>
        <v>37</v>
      </c>
      <c r="AR17" s="21">
        <f t="shared" si="15"/>
        <v>30</v>
      </c>
      <c r="AS17" s="42" t="str">
        <f t="shared" si="16"/>
        <v/>
      </c>
      <c r="AT17" s="42" t="str">
        <f t="shared" si="17"/>
        <v/>
      </c>
      <c r="AU17" s="42" t="str">
        <f t="shared" si="18"/>
        <v/>
      </c>
      <c r="AV17" s="42" t="str">
        <f t="shared" si="19"/>
        <v/>
      </c>
      <c r="AW17" s="42" t="str">
        <f t="shared" si="20"/>
        <v/>
      </c>
      <c r="AX17" s="42" t="str">
        <f t="shared" si="21"/>
        <v/>
      </c>
      <c r="AY17" s="42" t="str">
        <f t="shared" si="22"/>
        <v/>
      </c>
      <c r="AZ17" s="21" t="str">
        <f t="shared" si="23"/>
        <v/>
      </c>
      <c r="BA17" s="21" t="str">
        <f t="shared" si="24"/>
        <v/>
      </c>
      <c r="BB17" s="21" t="str">
        <f t="shared" si="25"/>
        <v/>
      </c>
      <c r="BC17" s="21" t="str">
        <f t="shared" si="26"/>
        <v>Y</v>
      </c>
      <c r="BD17" s="21" t="str">
        <f t="shared" si="27"/>
        <v>N</v>
      </c>
      <c r="BE17" s="21" t="str">
        <f t="shared" si="28"/>
        <v>N</v>
      </c>
      <c r="BF17" s="21" t="str">
        <f t="shared" si="29"/>
        <v>Y</v>
      </c>
      <c r="BG17" s="21">
        <f t="shared" si="30"/>
        <v>2</v>
      </c>
      <c r="BH17" s="21"/>
    </row>
    <row r="18" spans="1:60" x14ac:dyDescent="0.25">
      <c r="A18" s="3"/>
      <c r="B18" s="22">
        <v>5</v>
      </c>
      <c r="C18" s="22">
        <f t="shared" si="0"/>
        <v>-7</v>
      </c>
      <c r="D18" s="22">
        <v>12</v>
      </c>
      <c r="E18" s="130" t="s">
        <v>299</v>
      </c>
      <c r="F18" s="65">
        <f t="shared" si="1"/>
        <v>136</v>
      </c>
      <c r="G18" s="42">
        <f t="shared" si="2"/>
        <v>136</v>
      </c>
      <c r="H18" s="25">
        <f t="shared" si="3"/>
        <v>0</v>
      </c>
      <c r="I18" s="43">
        <f t="shared" si="4"/>
        <v>0</v>
      </c>
      <c r="J18" s="43" t="str">
        <f t="shared" si="5"/>
        <v>N</v>
      </c>
      <c r="K18" s="23" t="str">
        <f>IFERROR(VLOOKUP(E18,XC!B:M,2,FALSE),"")</f>
        <v/>
      </c>
      <c r="L18" s="23" t="str">
        <f>IFERROR(VLOOKUP(E18,XC!B:M,3,FALSE),"")</f>
        <v/>
      </c>
      <c r="M18" s="23">
        <f>IFERROR(VLOOKUP(E18,WGP!CM:CT,6,FALSE),"")</f>
        <v>44</v>
      </c>
      <c r="N18" s="23" t="str">
        <f>IFERROR(VLOOKUP(E18,XC!B:M,4,FALSE),"")</f>
        <v/>
      </c>
      <c r="O18" s="23">
        <f>IFERROR(VLOOKUP(E18,WGP!BS:BZ,6,FALSE),"")</f>
        <v>46</v>
      </c>
      <c r="P18" s="22" t="str">
        <f>IFERROR(VLOOKUP(E18,'Road-Relay'!C:M,11,FALSE),"")</f>
        <v/>
      </c>
      <c r="Q18" s="23" t="str">
        <f>IFERROR(VLOOKUP(E18,XC!B:M,5,FALSE),"")</f>
        <v/>
      </c>
      <c r="R18" s="24" t="str">
        <f>IFERROR(VLOOKUP(E18,'Road-Relay'!Q:AA,11,FALSE),"")</f>
        <v/>
      </c>
      <c r="S18" s="34">
        <f>IFERROR(VLOOKUP(E18,WGP!AY:BF,6,FALSE),"")</f>
        <v>46</v>
      </c>
      <c r="T18" s="34" t="str">
        <f>IFERROR(VLOOKUP(E18,XC!B:M,6,FALSE),"")</f>
        <v/>
      </c>
      <c r="U18" s="23" t="str">
        <f>IFERROR(VLOOKUP(E18,'Road-Relay'!AE:AO,11,FALSE),"")</f>
        <v/>
      </c>
      <c r="V18" s="23" t="str">
        <f>IFERROR(VLOOKUP(E18,WGP!AE:AL,6,FALSE),"")</f>
        <v/>
      </c>
      <c r="W18" s="23" t="str">
        <f>IFERROR(VLOOKUP(E18,XC!B:M,7,FALSE),"")</f>
        <v/>
      </c>
      <c r="X18" s="23" t="str">
        <f>IFERROR(VLOOKUP(E18,'Road-Relay'!AS:BC,11,FALSE),"")</f>
        <v/>
      </c>
      <c r="Y18" s="22" t="str">
        <f>IFERROR(VLOOKUP(E18,WGP!K:R,6,FALSE),"")</f>
        <v/>
      </c>
      <c r="Z18" s="22" t="str">
        <f>IFERROR(VLOOKUP(E18,XC!B:M,8,FALSE),"")</f>
        <v/>
      </c>
      <c r="AA18" s="22" t="str">
        <f>IFERROR(VLOOKUP(E18,XC!B:M,9,FALSE),"")</f>
        <v/>
      </c>
      <c r="AB18" s="23" t="str">
        <f>IFERROR(VLOOKUP(E18,'Road-Relay'!BG:BQ,11,FALSE),"")</f>
        <v/>
      </c>
      <c r="AC18" s="23" t="str">
        <f>IFERROR(VLOOKUP(E18,XC!B:M,10,FALSE),"")</f>
        <v/>
      </c>
      <c r="AD18" s="23" t="str">
        <f>IFERROR(VLOOKUP(E18,XC!B:M,11,FALSE),"")</f>
        <v/>
      </c>
      <c r="AE18" s="23" t="str">
        <f>IFERROR(VLOOKUP(E18,WGP!DF:DM,6,FALSE),"")</f>
        <v/>
      </c>
      <c r="AF18" s="23" t="str">
        <f>IFERROR(VLOOKUP(E18,'Road-Relay'!BU:CE,11,FALSE),"")</f>
        <v/>
      </c>
      <c r="AG18" s="43" t="str">
        <f>IFERROR(VLOOKUP(E18,'Road-Relay'!CI:CS,11,FALSE),"")</f>
        <v/>
      </c>
      <c r="AH18" s="62"/>
      <c r="AI18" s="42">
        <f t="shared" si="6"/>
        <v>44</v>
      </c>
      <c r="AJ18" s="42">
        <f t="shared" si="7"/>
        <v>46</v>
      </c>
      <c r="AK18" s="42">
        <f t="shared" si="8"/>
        <v>46</v>
      </c>
      <c r="AL18" s="42" t="str">
        <f t="shared" si="9"/>
        <v/>
      </c>
      <c r="AM18" s="42" t="str">
        <f t="shared" si="10"/>
        <v/>
      </c>
      <c r="AN18" s="42" t="str">
        <f t="shared" si="11"/>
        <v/>
      </c>
      <c r="AO18" s="21">
        <f t="shared" si="12"/>
        <v>46</v>
      </c>
      <c r="AP18" s="21">
        <f t="shared" si="13"/>
        <v>46</v>
      </c>
      <c r="AQ18" s="21">
        <f t="shared" si="14"/>
        <v>44</v>
      </c>
      <c r="AR18" s="21" t="str">
        <f t="shared" si="15"/>
        <v/>
      </c>
      <c r="AS18" s="42" t="str">
        <f t="shared" si="16"/>
        <v/>
      </c>
      <c r="AT18" s="42" t="str">
        <f t="shared" si="17"/>
        <v/>
      </c>
      <c r="AU18" s="42" t="str">
        <f t="shared" si="18"/>
        <v/>
      </c>
      <c r="AV18" s="42" t="str">
        <f t="shared" si="19"/>
        <v/>
      </c>
      <c r="AW18" s="42" t="str">
        <f t="shared" si="20"/>
        <v/>
      </c>
      <c r="AX18" s="42" t="str">
        <f t="shared" si="21"/>
        <v/>
      </c>
      <c r="AY18" s="42" t="str">
        <f t="shared" si="22"/>
        <v/>
      </c>
      <c r="AZ18" s="21" t="str">
        <f t="shared" si="23"/>
        <v/>
      </c>
      <c r="BA18" s="21" t="str">
        <f t="shared" si="24"/>
        <v/>
      </c>
      <c r="BB18" s="21" t="str">
        <f t="shared" si="25"/>
        <v/>
      </c>
      <c r="BC18" s="21" t="str">
        <f t="shared" si="26"/>
        <v>Y</v>
      </c>
      <c r="BD18" s="21" t="str">
        <f t="shared" si="27"/>
        <v>N</v>
      </c>
      <c r="BE18" s="21" t="str">
        <f t="shared" si="28"/>
        <v>N</v>
      </c>
      <c r="BF18" s="21" t="str">
        <f t="shared" si="29"/>
        <v>N</v>
      </c>
      <c r="BG18" s="21">
        <f t="shared" si="30"/>
        <v>1</v>
      </c>
      <c r="BH18" s="21"/>
    </row>
    <row r="19" spans="1:60" x14ac:dyDescent="0.25">
      <c r="A19" s="3"/>
      <c r="B19" s="22">
        <v>8</v>
      </c>
      <c r="C19" s="22">
        <f t="shared" si="0"/>
        <v>-5</v>
      </c>
      <c r="D19" s="22">
        <v>13</v>
      </c>
      <c r="E19" s="130" t="s">
        <v>137</v>
      </c>
      <c r="F19" s="65">
        <f t="shared" si="1"/>
        <v>135</v>
      </c>
      <c r="G19" s="42">
        <f t="shared" si="2"/>
        <v>135</v>
      </c>
      <c r="H19" s="25">
        <f t="shared" si="3"/>
        <v>0</v>
      </c>
      <c r="I19" s="43">
        <f t="shared" si="4"/>
        <v>0</v>
      </c>
      <c r="J19" s="43" t="str">
        <f t="shared" si="5"/>
        <v>N</v>
      </c>
      <c r="K19" s="23" t="str">
        <f>IFERROR(VLOOKUP(E19,XC!B:M,2,FALSE),"")</f>
        <v/>
      </c>
      <c r="L19" s="23" t="str">
        <f>IFERROR(VLOOKUP(E19,XC!B:M,3,FALSE),"")</f>
        <v/>
      </c>
      <c r="M19" s="23">
        <f>IFERROR(VLOOKUP(E19,WGP!CM:CT,6,FALSE),"")</f>
        <v>30</v>
      </c>
      <c r="N19" s="23" t="str">
        <f>IFERROR(VLOOKUP(E19,XC!B:M,4,FALSE),"")</f>
        <v/>
      </c>
      <c r="O19" s="23">
        <f>IFERROR(VLOOKUP(E19,WGP!BS:BZ,6,FALSE),"")</f>
        <v>43</v>
      </c>
      <c r="P19" s="22" t="str">
        <f>IFERROR(VLOOKUP(E19,'Road-Relay'!C:M,11,FALSE),"")</f>
        <v/>
      </c>
      <c r="Q19" s="23" t="str">
        <f>IFERROR(VLOOKUP(E19,XC!B:M,5,FALSE),"")</f>
        <v/>
      </c>
      <c r="R19" s="24" t="str">
        <f>IFERROR(VLOOKUP(E19,'Road-Relay'!Q:AA,11,FALSE),"")</f>
        <v/>
      </c>
      <c r="S19" s="34">
        <f>IFERROR(VLOOKUP(E19,WGP!AY:BF,6,FALSE),"")</f>
        <v>43</v>
      </c>
      <c r="T19" s="34" t="str">
        <f>IFERROR(VLOOKUP(E19,XC!B:M,6,FALSE),"")</f>
        <v/>
      </c>
      <c r="U19" s="23" t="str">
        <f>IFERROR(VLOOKUP(E19,'Road-Relay'!AE:AO,11,FALSE),"")</f>
        <v/>
      </c>
      <c r="V19" s="23">
        <f>IFERROR(VLOOKUP(E19,WGP!AE:AL,6,FALSE),"")</f>
        <v>46</v>
      </c>
      <c r="W19" s="23" t="str">
        <f>IFERROR(VLOOKUP(E19,XC!B:M,7,FALSE),"")</f>
        <v/>
      </c>
      <c r="X19" s="23" t="str">
        <f>IFERROR(VLOOKUP(E19,'Road-Relay'!AS:BC,11,FALSE),"")</f>
        <v/>
      </c>
      <c r="Y19" s="22">
        <f>IFERROR(VLOOKUP(E19,WGP!K:R,6,FALSE),"")</f>
        <v>46</v>
      </c>
      <c r="Z19" s="22" t="str">
        <f>IFERROR(VLOOKUP(E19,XC!B:M,8,FALSE),"")</f>
        <v/>
      </c>
      <c r="AA19" s="22" t="str">
        <f>IFERROR(VLOOKUP(E19,XC!B:M,9,FALSE),"")</f>
        <v/>
      </c>
      <c r="AB19" s="23" t="str">
        <f>IFERROR(VLOOKUP(E19,'Road-Relay'!BG:BQ,11,FALSE),"")</f>
        <v/>
      </c>
      <c r="AC19" s="23" t="str">
        <f>IFERROR(VLOOKUP(E19,XC!B:M,10,FALSE),"")</f>
        <v/>
      </c>
      <c r="AD19" s="23" t="str">
        <f>IFERROR(VLOOKUP(E19,XC!B:M,11,FALSE),"")</f>
        <v/>
      </c>
      <c r="AE19" s="23" t="str">
        <f>IFERROR(VLOOKUP(E19,WGP!DF:DM,6,FALSE),"")</f>
        <v/>
      </c>
      <c r="AF19" s="23" t="str">
        <f>IFERROR(VLOOKUP(E19,'Road-Relay'!BU:CE,11,FALSE),"")</f>
        <v/>
      </c>
      <c r="AG19" s="43" t="str">
        <f>IFERROR(VLOOKUP(E19,'Road-Relay'!CI:CS,11,FALSE),"")</f>
        <v/>
      </c>
      <c r="AH19" s="62"/>
      <c r="AI19" s="42">
        <f t="shared" si="6"/>
        <v>30</v>
      </c>
      <c r="AJ19" s="42">
        <f t="shared" si="7"/>
        <v>43</v>
      </c>
      <c r="AK19" s="42">
        <f t="shared" si="8"/>
        <v>43</v>
      </c>
      <c r="AL19" s="42">
        <f t="shared" si="9"/>
        <v>46</v>
      </c>
      <c r="AM19" s="42">
        <f t="shared" si="10"/>
        <v>46</v>
      </c>
      <c r="AN19" s="42" t="str">
        <f t="shared" si="11"/>
        <v/>
      </c>
      <c r="AO19" s="21">
        <f t="shared" si="12"/>
        <v>46</v>
      </c>
      <c r="AP19" s="21">
        <f t="shared" si="13"/>
        <v>46</v>
      </c>
      <c r="AQ19" s="21">
        <f t="shared" si="14"/>
        <v>43</v>
      </c>
      <c r="AR19" s="21">
        <f t="shared" si="15"/>
        <v>43</v>
      </c>
      <c r="AS19" s="42" t="str">
        <f t="shared" si="16"/>
        <v/>
      </c>
      <c r="AT19" s="42" t="str">
        <f t="shared" si="17"/>
        <v/>
      </c>
      <c r="AU19" s="42" t="str">
        <f t="shared" si="18"/>
        <v/>
      </c>
      <c r="AV19" s="42" t="str">
        <f t="shared" si="19"/>
        <v/>
      </c>
      <c r="AW19" s="42" t="str">
        <f t="shared" si="20"/>
        <v/>
      </c>
      <c r="AX19" s="42" t="str">
        <f t="shared" si="21"/>
        <v/>
      </c>
      <c r="AY19" s="42" t="str">
        <f t="shared" si="22"/>
        <v/>
      </c>
      <c r="AZ19" s="21" t="str">
        <f t="shared" si="23"/>
        <v/>
      </c>
      <c r="BA19" s="21" t="str">
        <f t="shared" si="24"/>
        <v/>
      </c>
      <c r="BB19" s="21" t="str">
        <f t="shared" si="25"/>
        <v/>
      </c>
      <c r="BC19" s="21" t="str">
        <f t="shared" si="26"/>
        <v>Y</v>
      </c>
      <c r="BD19" s="21" t="str">
        <f t="shared" si="27"/>
        <v>N</v>
      </c>
      <c r="BE19" s="21" t="str">
        <f t="shared" si="28"/>
        <v>N</v>
      </c>
      <c r="BF19" s="21" t="str">
        <f t="shared" si="29"/>
        <v>N</v>
      </c>
      <c r="BG19" s="21">
        <f t="shared" si="30"/>
        <v>1</v>
      </c>
      <c r="BH19" s="21"/>
    </row>
    <row r="20" spans="1:60" x14ac:dyDescent="0.25">
      <c r="A20" s="3"/>
      <c r="B20" s="22">
        <v>35</v>
      </c>
      <c r="C20" s="22">
        <f t="shared" si="0"/>
        <v>21</v>
      </c>
      <c r="D20" s="22">
        <v>14</v>
      </c>
      <c r="E20" s="130" t="s">
        <v>68</v>
      </c>
      <c r="F20" s="65">
        <f t="shared" si="1"/>
        <v>133</v>
      </c>
      <c r="G20" s="42">
        <f t="shared" si="2"/>
        <v>89</v>
      </c>
      <c r="H20" s="25">
        <f t="shared" si="3"/>
        <v>24</v>
      </c>
      <c r="I20" s="43">
        <f t="shared" si="4"/>
        <v>20</v>
      </c>
      <c r="J20" s="43" t="str">
        <f t="shared" si="5"/>
        <v>N</v>
      </c>
      <c r="K20" s="23">
        <f>IFERROR(VLOOKUP(E20,XC!B:M,2,FALSE),"")</f>
        <v>0</v>
      </c>
      <c r="L20" s="23">
        <f>IFERROR(VLOOKUP(E20,XC!B:M,3,FALSE),"")</f>
        <v>0</v>
      </c>
      <c r="M20" s="23" t="str">
        <f>IFERROR(VLOOKUP(E20,WGP!CM:CT,6,FALSE),"")</f>
        <v/>
      </c>
      <c r="N20" s="23">
        <f>IFERROR(VLOOKUP(E20,XC!B:M,4,FALSE),"")</f>
        <v>5</v>
      </c>
      <c r="O20" s="23" t="str">
        <f>IFERROR(VLOOKUP(E20,WGP!BS:BZ,6,FALSE),"")</f>
        <v/>
      </c>
      <c r="P20" s="22" t="str">
        <f>IFERROR(VLOOKUP(E20,'Road-Relay'!C:M,11,FALSE),"")</f>
        <v/>
      </c>
      <c r="Q20" s="23">
        <f>IFERROR(VLOOKUP(E20,XC!B:M,5,FALSE),"")</f>
        <v>5</v>
      </c>
      <c r="R20" s="24" t="str">
        <f>IFERROR(VLOOKUP(E20,'Road-Relay'!Q:AA,11,FALSE),"")</f>
        <v/>
      </c>
      <c r="S20" s="34">
        <f>IFERROR(VLOOKUP(E20,WGP!AY:BF,6,FALSE),"")</f>
        <v>40</v>
      </c>
      <c r="T20" s="34">
        <f>IFERROR(VLOOKUP(E20,XC!B:M,6,FALSE),"")</f>
        <v>5</v>
      </c>
      <c r="U20" s="23" t="str">
        <f>IFERROR(VLOOKUP(E20,'Road-Relay'!AE:AO,11,FALSE),"")</f>
        <v/>
      </c>
      <c r="V20" s="23" t="str">
        <f>IFERROR(VLOOKUP(E20,WGP!AE:AL,6,FALSE),"")</f>
        <v/>
      </c>
      <c r="W20" s="23">
        <f>IFERROR(VLOOKUP(E20,XC!B:M,7,FALSE),"")</f>
        <v>5</v>
      </c>
      <c r="X20" s="23">
        <f>IFERROR(VLOOKUP(E20,'Road-Relay'!AS:BC,11,FALSE),"")</f>
        <v>24</v>
      </c>
      <c r="Y20" s="22">
        <f>IFERROR(VLOOKUP(E20,WGP!K:R,6,FALSE),"")</f>
        <v>49</v>
      </c>
      <c r="Z20" s="22">
        <f>IFERROR(VLOOKUP(E20,XC!B:M,8,FALSE),"")</f>
        <v>0</v>
      </c>
      <c r="AA20" s="22">
        <f>IFERROR(VLOOKUP(E20,XC!B:M,9,FALSE),"")</f>
        <v>0</v>
      </c>
      <c r="AB20" s="23" t="str">
        <f>IFERROR(VLOOKUP(E20,'Road-Relay'!BG:BQ,11,FALSE),"")</f>
        <v/>
      </c>
      <c r="AC20" s="23">
        <f>IFERROR(VLOOKUP(E20,XC!B:M,10,FALSE),"")</f>
        <v>0</v>
      </c>
      <c r="AD20" s="23">
        <f>IFERROR(VLOOKUP(E20,XC!B:M,11,FALSE),"")</f>
        <v>0</v>
      </c>
      <c r="AE20" s="23" t="str">
        <f>IFERROR(VLOOKUP(E20,WGP!DF:DM,6,FALSE),"")</f>
        <v/>
      </c>
      <c r="AF20" s="23" t="str">
        <f>IFERROR(VLOOKUP(E20,'Road-Relay'!BU:CE,11,FALSE),"")</f>
        <v/>
      </c>
      <c r="AG20" s="43" t="str">
        <f>IFERROR(VLOOKUP(E20,'Road-Relay'!CI:CS,11,FALSE),"")</f>
        <v/>
      </c>
      <c r="AH20" s="62"/>
      <c r="AI20" s="42" t="str">
        <f t="shared" si="6"/>
        <v/>
      </c>
      <c r="AJ20" s="42" t="str">
        <f t="shared" si="7"/>
        <v/>
      </c>
      <c r="AK20" s="42">
        <f t="shared" si="8"/>
        <v>40</v>
      </c>
      <c r="AL20" s="42" t="str">
        <f t="shared" si="9"/>
        <v/>
      </c>
      <c r="AM20" s="42">
        <f t="shared" si="10"/>
        <v>49</v>
      </c>
      <c r="AN20" s="42" t="str">
        <f t="shared" si="11"/>
        <v/>
      </c>
      <c r="AO20" s="21">
        <f t="shared" si="12"/>
        <v>49</v>
      </c>
      <c r="AP20" s="21">
        <f t="shared" si="13"/>
        <v>40</v>
      </c>
      <c r="AQ20" s="21" t="str">
        <f t="shared" si="14"/>
        <v/>
      </c>
      <c r="AR20" s="21" t="str">
        <f t="shared" si="15"/>
        <v/>
      </c>
      <c r="AS20" s="42" t="str">
        <f t="shared" si="16"/>
        <v/>
      </c>
      <c r="AT20" s="42" t="str">
        <f t="shared" si="17"/>
        <v/>
      </c>
      <c r="AU20" s="42" t="str">
        <f t="shared" si="18"/>
        <v/>
      </c>
      <c r="AV20" s="42">
        <f t="shared" si="19"/>
        <v>24</v>
      </c>
      <c r="AW20" s="42" t="str">
        <f t="shared" si="20"/>
        <v/>
      </c>
      <c r="AX20" s="42" t="str">
        <f t="shared" si="21"/>
        <v/>
      </c>
      <c r="AY20" s="42" t="str">
        <f t="shared" si="22"/>
        <v/>
      </c>
      <c r="AZ20" s="21">
        <f t="shared" si="23"/>
        <v>24</v>
      </c>
      <c r="BA20" s="21" t="str">
        <f t="shared" si="24"/>
        <v/>
      </c>
      <c r="BB20" s="21" t="str">
        <f t="shared" si="25"/>
        <v/>
      </c>
      <c r="BC20" s="21" t="str">
        <f t="shared" si="26"/>
        <v>Y</v>
      </c>
      <c r="BD20" s="21" t="str">
        <f t="shared" si="27"/>
        <v>Y</v>
      </c>
      <c r="BE20" s="21" t="str">
        <f t="shared" si="28"/>
        <v>N</v>
      </c>
      <c r="BF20" s="21" t="str">
        <f t="shared" si="29"/>
        <v>Y</v>
      </c>
      <c r="BG20" s="21">
        <f t="shared" si="30"/>
        <v>3</v>
      </c>
      <c r="BH20" s="21"/>
    </row>
    <row r="21" spans="1:60" x14ac:dyDescent="0.25">
      <c r="A21" s="3"/>
      <c r="B21" s="22">
        <v>31</v>
      </c>
      <c r="C21" s="22">
        <f t="shared" si="0"/>
        <v>16</v>
      </c>
      <c r="D21" s="22">
        <v>15</v>
      </c>
      <c r="E21" s="130" t="s">
        <v>77</v>
      </c>
      <c r="F21" s="65">
        <f t="shared" si="1"/>
        <v>132</v>
      </c>
      <c r="G21" s="42">
        <f t="shared" si="2"/>
        <v>96</v>
      </c>
      <c r="H21" s="25">
        <f t="shared" si="3"/>
        <v>21</v>
      </c>
      <c r="I21" s="43">
        <f t="shared" si="4"/>
        <v>15</v>
      </c>
      <c r="J21" s="43" t="str">
        <f t="shared" si="5"/>
        <v>N</v>
      </c>
      <c r="K21" s="23">
        <f>IFERROR(VLOOKUP(E21,XC!B:M,2,FALSE),"")</f>
        <v>5</v>
      </c>
      <c r="L21" s="23">
        <f>IFERROR(VLOOKUP(E21,XC!B:M,3,FALSE),"")</f>
        <v>0</v>
      </c>
      <c r="M21" s="23">
        <f>IFERROR(VLOOKUP(E21,WGP!CM:CT,6,FALSE),"")</f>
        <v>22</v>
      </c>
      <c r="N21" s="23">
        <f>IFERROR(VLOOKUP(E21,XC!B:M,4,FALSE),"")</f>
        <v>5</v>
      </c>
      <c r="O21" s="23">
        <f>IFERROR(VLOOKUP(E21,WGP!BS:BZ,6,FALSE),"")</f>
        <v>20</v>
      </c>
      <c r="P21" s="22" t="str">
        <f>IFERROR(VLOOKUP(E21,'Road-Relay'!C:M,11,FALSE),"")</f>
        <v/>
      </c>
      <c r="Q21" s="23">
        <f>IFERROR(VLOOKUP(E21,XC!B:M,5,FALSE),"")</f>
        <v>5</v>
      </c>
      <c r="R21" s="24" t="str">
        <f>IFERROR(VLOOKUP(E21,'Road-Relay'!Q:AA,11,FALSE),"")</f>
        <v/>
      </c>
      <c r="S21" s="34" t="str">
        <f>IFERROR(VLOOKUP(E21,WGP!AY:BF,6,FALSE),"")</f>
        <v/>
      </c>
      <c r="T21" s="34">
        <f>IFERROR(VLOOKUP(E21,XC!B:M,6,FALSE),"")</f>
        <v>0</v>
      </c>
      <c r="U21" s="23" t="str">
        <f>IFERROR(VLOOKUP(E21,'Road-Relay'!AE:AO,11,FALSE),"")</f>
        <v/>
      </c>
      <c r="V21" s="23">
        <f>IFERROR(VLOOKUP(E21,WGP!AE:AL,6,FALSE),"")</f>
        <v>34</v>
      </c>
      <c r="W21" s="23">
        <f>IFERROR(VLOOKUP(E21,XC!B:M,7,FALSE),"")</f>
        <v>0</v>
      </c>
      <c r="X21" s="23">
        <f>IFERROR(VLOOKUP(E21,'Road-Relay'!AS:BC,11,FALSE),"")</f>
        <v>21</v>
      </c>
      <c r="Y21" s="22">
        <f>IFERROR(VLOOKUP(E21,WGP!K:R,6,FALSE),"")</f>
        <v>40</v>
      </c>
      <c r="Z21" s="22">
        <f>IFERROR(VLOOKUP(E21,XC!B:M,8,FALSE),"")</f>
        <v>0</v>
      </c>
      <c r="AA21" s="22">
        <f>IFERROR(VLOOKUP(E21,XC!B:M,9,FALSE),"")</f>
        <v>0</v>
      </c>
      <c r="AB21" s="23" t="str">
        <f>IFERROR(VLOOKUP(E21,'Road-Relay'!BG:BQ,11,FALSE),"")</f>
        <v/>
      </c>
      <c r="AC21" s="23">
        <f>IFERROR(VLOOKUP(E21,XC!B:M,10,FALSE),"")</f>
        <v>0</v>
      </c>
      <c r="AD21" s="23">
        <f>IFERROR(VLOOKUP(E21,XC!B:M,11,FALSE),"")</f>
        <v>0</v>
      </c>
      <c r="AE21" s="23" t="str">
        <f>IFERROR(VLOOKUP(E21,WGP!DF:DM,6,FALSE),"")</f>
        <v/>
      </c>
      <c r="AF21" s="23" t="str">
        <f>IFERROR(VLOOKUP(E21,'Road-Relay'!BU:CE,11,FALSE),"")</f>
        <v/>
      </c>
      <c r="AG21" s="43" t="str">
        <f>IFERROR(VLOOKUP(E21,'Road-Relay'!CI:CS,11,FALSE),"")</f>
        <v/>
      </c>
      <c r="AH21" s="62"/>
      <c r="AI21" s="42">
        <f t="shared" si="6"/>
        <v>22</v>
      </c>
      <c r="AJ21" s="42">
        <f t="shared" si="7"/>
        <v>20</v>
      </c>
      <c r="AK21" s="42" t="str">
        <f t="shared" si="8"/>
        <v/>
      </c>
      <c r="AL21" s="42">
        <f t="shared" si="9"/>
        <v>34</v>
      </c>
      <c r="AM21" s="42">
        <f t="shared" si="10"/>
        <v>40</v>
      </c>
      <c r="AN21" s="42" t="str">
        <f t="shared" si="11"/>
        <v/>
      </c>
      <c r="AO21" s="21">
        <f t="shared" si="12"/>
        <v>40</v>
      </c>
      <c r="AP21" s="21">
        <f t="shared" si="13"/>
        <v>34</v>
      </c>
      <c r="AQ21" s="21">
        <f t="shared" si="14"/>
        <v>22</v>
      </c>
      <c r="AR21" s="21">
        <f t="shared" si="15"/>
        <v>20</v>
      </c>
      <c r="AS21" s="42" t="str">
        <f t="shared" si="16"/>
        <v/>
      </c>
      <c r="AT21" s="42" t="str">
        <f t="shared" si="17"/>
        <v/>
      </c>
      <c r="AU21" s="42" t="str">
        <f t="shared" si="18"/>
        <v/>
      </c>
      <c r="AV21" s="42">
        <f t="shared" si="19"/>
        <v>21</v>
      </c>
      <c r="AW21" s="42" t="str">
        <f t="shared" si="20"/>
        <v/>
      </c>
      <c r="AX21" s="42" t="str">
        <f t="shared" si="21"/>
        <v/>
      </c>
      <c r="AY21" s="42" t="str">
        <f t="shared" si="22"/>
        <v/>
      </c>
      <c r="AZ21" s="21">
        <f t="shared" si="23"/>
        <v>21</v>
      </c>
      <c r="BA21" s="21" t="str">
        <f t="shared" si="24"/>
        <v/>
      </c>
      <c r="BB21" s="21" t="str">
        <f t="shared" si="25"/>
        <v/>
      </c>
      <c r="BC21" s="21" t="str">
        <f t="shared" si="26"/>
        <v>Y</v>
      </c>
      <c r="BD21" s="21" t="str">
        <f t="shared" si="27"/>
        <v>Y</v>
      </c>
      <c r="BE21" s="21" t="str">
        <f t="shared" si="28"/>
        <v>N</v>
      </c>
      <c r="BF21" s="21" t="str">
        <f t="shared" si="29"/>
        <v>Y</v>
      </c>
      <c r="BG21" s="21">
        <f t="shared" si="30"/>
        <v>3</v>
      </c>
      <c r="BH21" s="21"/>
    </row>
    <row r="22" spans="1:60" x14ac:dyDescent="0.25">
      <c r="A22" s="3"/>
      <c r="B22" s="22">
        <v>6</v>
      </c>
      <c r="C22" s="22">
        <f t="shared" si="0"/>
        <v>-10</v>
      </c>
      <c r="D22" s="22">
        <v>16</v>
      </c>
      <c r="E22" s="130" t="s">
        <v>95</v>
      </c>
      <c r="F22" s="65">
        <f t="shared" si="1"/>
        <v>125</v>
      </c>
      <c r="G22" s="42">
        <f t="shared" si="2"/>
        <v>40</v>
      </c>
      <c r="H22" s="25">
        <f t="shared" si="3"/>
        <v>80</v>
      </c>
      <c r="I22" s="43">
        <f t="shared" si="4"/>
        <v>5</v>
      </c>
      <c r="J22" s="43" t="str">
        <f t="shared" si="5"/>
        <v>Y</v>
      </c>
      <c r="K22" s="23">
        <f>IFERROR(VLOOKUP(E22,XC!B:M,2,FALSE),"")</f>
        <v>5</v>
      </c>
      <c r="L22" s="23">
        <f>IFERROR(VLOOKUP(E22,XC!B:M,3,FALSE),"")</f>
        <v>0</v>
      </c>
      <c r="M22" s="23">
        <f>IFERROR(VLOOKUP(E22,WGP!CM:CT,6,FALSE),"")</f>
        <v>20</v>
      </c>
      <c r="N22" s="23">
        <f>IFERROR(VLOOKUP(E22,XC!B:M,4,FALSE),"")</f>
        <v>0</v>
      </c>
      <c r="O22" s="23">
        <f>IFERROR(VLOOKUP(E22,WGP!BS:BZ,6,FALSE),"")</f>
        <v>20</v>
      </c>
      <c r="P22" s="22">
        <f>IFERROR(VLOOKUP(E22,'Road-Relay'!C:M,11,FALSE),"")</f>
        <v>30</v>
      </c>
      <c r="Q22" s="23">
        <f>IFERROR(VLOOKUP(E22,XC!B:M,5,FALSE),"")</f>
        <v>0</v>
      </c>
      <c r="R22" s="24">
        <f>IFERROR(VLOOKUP(E22,'Road-Relay'!Q:AA,11,FALSE),"")</f>
        <v>50</v>
      </c>
      <c r="S22" s="34" t="str">
        <f>IFERROR(VLOOKUP(E22,WGP!AY:BF,6,FALSE),"")</f>
        <v/>
      </c>
      <c r="T22" s="34">
        <f>IFERROR(VLOOKUP(E22,XC!B:M,6,FALSE),"")</f>
        <v>0</v>
      </c>
      <c r="U22" s="23" t="str">
        <f>IFERROR(VLOOKUP(E22,'Road-Relay'!AE:AO,11,FALSE),"")</f>
        <v/>
      </c>
      <c r="V22" s="23" t="str">
        <f>IFERROR(VLOOKUP(E22,WGP!AE:AL,6,FALSE),"")</f>
        <v/>
      </c>
      <c r="W22" s="23">
        <f>IFERROR(VLOOKUP(E22,XC!B:M,7,FALSE),"")</f>
        <v>0</v>
      </c>
      <c r="X22" s="23" t="str">
        <f>IFERROR(VLOOKUP(E22,'Road-Relay'!AS:BC,11,FALSE),"")</f>
        <v/>
      </c>
      <c r="Y22" s="22" t="str">
        <f>IFERROR(VLOOKUP(E22,WGP!K:R,6,FALSE),"")</f>
        <v/>
      </c>
      <c r="Z22" s="22">
        <f>IFERROR(VLOOKUP(E22,XC!B:M,8,FALSE),"")</f>
        <v>0</v>
      </c>
      <c r="AA22" s="22">
        <f>IFERROR(VLOOKUP(E22,XC!B:M,9,FALSE),"")</f>
        <v>0</v>
      </c>
      <c r="AB22" s="23" t="str">
        <f>IFERROR(VLOOKUP(E22,'Road-Relay'!BG:BQ,11,FALSE),"")</f>
        <v/>
      </c>
      <c r="AC22" s="23">
        <f>IFERROR(VLOOKUP(E22,XC!B:M,10,FALSE),"")</f>
        <v>0</v>
      </c>
      <c r="AD22" s="23">
        <f>IFERROR(VLOOKUP(E22,XC!B:M,11,FALSE),"")</f>
        <v>0</v>
      </c>
      <c r="AE22" s="23" t="str">
        <f>IFERROR(VLOOKUP(E22,WGP!DF:DM,6,FALSE),"")</f>
        <v/>
      </c>
      <c r="AF22" s="23" t="str">
        <f>IFERROR(VLOOKUP(E22,'Road-Relay'!BU:CE,11,FALSE),"")</f>
        <v/>
      </c>
      <c r="AG22" s="43" t="str">
        <f>IFERROR(VLOOKUP(E22,'Road-Relay'!CI:CS,11,FALSE),"")</f>
        <v/>
      </c>
      <c r="AH22" s="62"/>
      <c r="AI22" s="42">
        <f t="shared" si="6"/>
        <v>20</v>
      </c>
      <c r="AJ22" s="42">
        <f t="shared" si="7"/>
        <v>20</v>
      </c>
      <c r="AK22" s="42" t="str">
        <f t="shared" si="8"/>
        <v/>
      </c>
      <c r="AL22" s="42" t="str">
        <f t="shared" si="9"/>
        <v/>
      </c>
      <c r="AM22" s="42" t="str">
        <f t="shared" si="10"/>
        <v/>
      </c>
      <c r="AN22" s="42" t="str">
        <f t="shared" si="11"/>
        <v/>
      </c>
      <c r="AO22" s="21">
        <f t="shared" si="12"/>
        <v>20</v>
      </c>
      <c r="AP22" s="21">
        <f t="shared" si="13"/>
        <v>20</v>
      </c>
      <c r="AQ22" s="21" t="str">
        <f t="shared" si="14"/>
        <v/>
      </c>
      <c r="AR22" s="21" t="str">
        <f t="shared" si="15"/>
        <v/>
      </c>
      <c r="AS22" s="42">
        <f t="shared" si="16"/>
        <v>30</v>
      </c>
      <c r="AT22" s="42">
        <f t="shared" si="17"/>
        <v>50</v>
      </c>
      <c r="AU22" s="42" t="str">
        <f t="shared" si="18"/>
        <v/>
      </c>
      <c r="AV22" s="42" t="str">
        <f t="shared" si="19"/>
        <v/>
      </c>
      <c r="AW22" s="42" t="str">
        <f t="shared" si="20"/>
        <v/>
      </c>
      <c r="AX22" s="42" t="str">
        <f t="shared" si="21"/>
        <v/>
      </c>
      <c r="AY22" s="42" t="str">
        <f t="shared" si="22"/>
        <v/>
      </c>
      <c r="AZ22" s="21">
        <f t="shared" si="23"/>
        <v>50</v>
      </c>
      <c r="BA22" s="21">
        <f t="shared" si="24"/>
        <v>30</v>
      </c>
      <c r="BB22" s="21" t="str">
        <f t="shared" si="25"/>
        <v/>
      </c>
      <c r="BC22" s="21" t="str">
        <f t="shared" si="26"/>
        <v>Y</v>
      </c>
      <c r="BD22" s="21" t="str">
        <f t="shared" si="27"/>
        <v>Y</v>
      </c>
      <c r="BE22" s="21" t="str">
        <f t="shared" si="28"/>
        <v>Y</v>
      </c>
      <c r="BF22" s="21" t="str">
        <f t="shared" si="29"/>
        <v>Y</v>
      </c>
      <c r="BG22" s="21">
        <f t="shared" si="30"/>
        <v>4</v>
      </c>
      <c r="BH22" s="21"/>
    </row>
    <row r="23" spans="1:60" x14ac:dyDescent="0.25">
      <c r="A23" s="3"/>
      <c r="B23" s="22">
        <v>21</v>
      </c>
      <c r="C23" s="22">
        <f t="shared" si="0"/>
        <v>5</v>
      </c>
      <c r="D23" s="22">
        <v>16</v>
      </c>
      <c r="E23" s="130" t="s">
        <v>61</v>
      </c>
      <c r="F23" s="65">
        <f t="shared" si="1"/>
        <v>125</v>
      </c>
      <c r="G23" s="42">
        <f t="shared" si="2"/>
        <v>63</v>
      </c>
      <c r="H23" s="25">
        <f t="shared" si="3"/>
        <v>42</v>
      </c>
      <c r="I23" s="43">
        <f t="shared" si="4"/>
        <v>20</v>
      </c>
      <c r="J23" s="43" t="str">
        <f t="shared" si="5"/>
        <v>N</v>
      </c>
      <c r="K23" s="23">
        <f>IFERROR(VLOOKUP(E23,XC!B:M,2,FALSE),"")</f>
        <v>5</v>
      </c>
      <c r="L23" s="23">
        <f>IFERROR(VLOOKUP(E23,XC!B:M,3,FALSE),"")</f>
        <v>5</v>
      </c>
      <c r="M23" s="23" t="str">
        <f>IFERROR(VLOOKUP(E23,WGP!CM:CT,6,FALSE),"")</f>
        <v/>
      </c>
      <c r="N23" s="23">
        <f>IFERROR(VLOOKUP(E23,XC!B:M,4,FALSE),"")</f>
        <v>0</v>
      </c>
      <c r="O23" s="23">
        <f>IFERROR(VLOOKUP(E23,WGP!BS:BZ,6,FALSE),"")</f>
        <v>24</v>
      </c>
      <c r="P23" s="22" t="str">
        <f>IFERROR(VLOOKUP(E23,'Road-Relay'!C:M,11,FALSE),"")</f>
        <v/>
      </c>
      <c r="Q23" s="23">
        <f>IFERROR(VLOOKUP(E23,XC!B:M,5,FALSE),"")</f>
        <v>5</v>
      </c>
      <c r="R23" s="24" t="str">
        <f>IFERROR(VLOOKUP(E23,'Road-Relay'!Q:AA,11,FALSE),"")</f>
        <v/>
      </c>
      <c r="S23" s="34">
        <f>IFERROR(VLOOKUP(E23,WGP!AY:BF,6,FALSE),"")</f>
        <v>39</v>
      </c>
      <c r="T23" s="34">
        <f>IFERROR(VLOOKUP(E23,XC!B:M,6,FALSE),"")</f>
        <v>5</v>
      </c>
      <c r="U23" s="23" t="str">
        <f>IFERROR(VLOOKUP(E23,'Road-Relay'!AE:AO,11,FALSE),"")</f>
        <v/>
      </c>
      <c r="V23" s="23" t="str">
        <f>IFERROR(VLOOKUP(E23,WGP!AE:AL,6,FALSE),"")</f>
        <v/>
      </c>
      <c r="W23" s="23">
        <f>IFERROR(VLOOKUP(E23,XC!B:M,7,FALSE),"")</f>
        <v>0</v>
      </c>
      <c r="X23" s="23">
        <f>IFERROR(VLOOKUP(E23,'Road-Relay'!AS:BC,11,FALSE),"")</f>
        <v>42</v>
      </c>
      <c r="Y23" s="22" t="str">
        <f>IFERROR(VLOOKUP(E23,WGP!K:R,6,FALSE),"")</f>
        <v/>
      </c>
      <c r="Z23" s="22">
        <f>IFERROR(VLOOKUP(E23,XC!B:M,8,FALSE),"")</f>
        <v>0</v>
      </c>
      <c r="AA23" s="22">
        <f>IFERROR(VLOOKUP(E23,XC!B:M,9,FALSE),"")</f>
        <v>0</v>
      </c>
      <c r="AB23" s="23" t="str">
        <f>IFERROR(VLOOKUP(E23,'Road-Relay'!BG:BQ,11,FALSE),"")</f>
        <v/>
      </c>
      <c r="AC23" s="23">
        <f>IFERROR(VLOOKUP(E23,XC!B:M,10,FALSE),"")</f>
        <v>0</v>
      </c>
      <c r="AD23" s="23">
        <f>IFERROR(VLOOKUP(E23,XC!B:M,11,FALSE),"")</f>
        <v>0</v>
      </c>
      <c r="AE23" s="23" t="str">
        <f>IFERROR(VLOOKUP(E23,WGP!DF:DM,6,FALSE),"")</f>
        <v/>
      </c>
      <c r="AF23" s="23" t="str">
        <f>IFERROR(VLOOKUP(E23,'Road-Relay'!BU:CE,11,FALSE),"")</f>
        <v/>
      </c>
      <c r="AG23" s="43" t="str">
        <f>IFERROR(VLOOKUP(E23,'Road-Relay'!CI:CS,11,FALSE),"")</f>
        <v/>
      </c>
      <c r="AH23" s="62"/>
      <c r="AI23" s="42" t="str">
        <f t="shared" si="6"/>
        <v/>
      </c>
      <c r="AJ23" s="42">
        <f t="shared" si="7"/>
        <v>24</v>
      </c>
      <c r="AK23" s="42">
        <f t="shared" si="8"/>
        <v>39</v>
      </c>
      <c r="AL23" s="42" t="str">
        <f t="shared" si="9"/>
        <v/>
      </c>
      <c r="AM23" s="42" t="str">
        <f t="shared" si="10"/>
        <v/>
      </c>
      <c r="AN23" s="42" t="str">
        <f t="shared" si="11"/>
        <v/>
      </c>
      <c r="AO23" s="21">
        <f t="shared" si="12"/>
        <v>39</v>
      </c>
      <c r="AP23" s="21">
        <f t="shared" si="13"/>
        <v>24</v>
      </c>
      <c r="AQ23" s="21" t="str">
        <f t="shared" si="14"/>
        <v/>
      </c>
      <c r="AR23" s="21" t="str">
        <f t="shared" si="15"/>
        <v/>
      </c>
      <c r="AS23" s="42" t="str">
        <f t="shared" si="16"/>
        <v/>
      </c>
      <c r="AT23" s="42" t="str">
        <f t="shared" si="17"/>
        <v/>
      </c>
      <c r="AU23" s="42" t="str">
        <f t="shared" si="18"/>
        <v/>
      </c>
      <c r="AV23" s="42">
        <f t="shared" si="19"/>
        <v>42</v>
      </c>
      <c r="AW23" s="42" t="str">
        <f t="shared" si="20"/>
        <v/>
      </c>
      <c r="AX23" s="42" t="str">
        <f t="shared" si="21"/>
        <v/>
      </c>
      <c r="AY23" s="42" t="str">
        <f t="shared" si="22"/>
        <v/>
      </c>
      <c r="AZ23" s="21">
        <f t="shared" si="23"/>
        <v>42</v>
      </c>
      <c r="BA23" s="21" t="str">
        <f t="shared" si="24"/>
        <v/>
      </c>
      <c r="BB23" s="21" t="str">
        <f t="shared" si="25"/>
        <v/>
      </c>
      <c r="BC23" s="21" t="str">
        <f t="shared" si="26"/>
        <v>Y</v>
      </c>
      <c r="BD23" s="21" t="str">
        <f t="shared" si="27"/>
        <v>Y</v>
      </c>
      <c r="BE23" s="21" t="str">
        <f t="shared" si="28"/>
        <v>N</v>
      </c>
      <c r="BF23" s="21" t="str">
        <f t="shared" si="29"/>
        <v>Y</v>
      </c>
      <c r="BG23" s="21">
        <f t="shared" si="30"/>
        <v>3</v>
      </c>
      <c r="BH23" s="21"/>
    </row>
    <row r="24" spans="1:60" x14ac:dyDescent="0.25">
      <c r="A24" s="3"/>
      <c r="B24" s="22">
        <v>13</v>
      </c>
      <c r="C24" s="22">
        <f t="shared" si="0"/>
        <v>-5</v>
      </c>
      <c r="D24" s="22">
        <v>18</v>
      </c>
      <c r="E24" s="130" t="s">
        <v>48</v>
      </c>
      <c r="F24" s="65">
        <f t="shared" si="1"/>
        <v>123</v>
      </c>
      <c r="G24" s="42">
        <f t="shared" si="2"/>
        <v>123</v>
      </c>
      <c r="H24" s="25">
        <f t="shared" si="3"/>
        <v>0</v>
      </c>
      <c r="I24" s="43">
        <f t="shared" si="4"/>
        <v>0</v>
      </c>
      <c r="J24" s="43" t="str">
        <f t="shared" si="5"/>
        <v>N</v>
      </c>
      <c r="K24" s="23" t="str">
        <f>IFERROR(VLOOKUP(E24,XC!B:M,2,FALSE),"")</f>
        <v/>
      </c>
      <c r="L24" s="23" t="str">
        <f>IFERROR(VLOOKUP(E24,XC!B:M,3,FALSE),"")</f>
        <v/>
      </c>
      <c r="M24" s="23">
        <f>IFERROR(VLOOKUP(E24,WGP!CM:CT,6,FALSE),"")</f>
        <v>34</v>
      </c>
      <c r="N24" s="23" t="str">
        <f>IFERROR(VLOOKUP(E24,XC!B:M,4,FALSE),"")</f>
        <v/>
      </c>
      <c r="O24" s="23">
        <f>IFERROR(VLOOKUP(E24,WGP!BS:BZ,6,FALSE),"")</f>
        <v>20</v>
      </c>
      <c r="P24" s="22" t="str">
        <f>IFERROR(VLOOKUP(E24,'Road-Relay'!C:M,11,FALSE),"")</f>
        <v/>
      </c>
      <c r="Q24" s="23" t="str">
        <f>IFERROR(VLOOKUP(E24,XC!B:M,5,FALSE),"")</f>
        <v/>
      </c>
      <c r="R24" s="24" t="str">
        <f>IFERROR(VLOOKUP(E24,'Road-Relay'!Q:AA,11,FALSE),"")</f>
        <v/>
      </c>
      <c r="S24" s="34">
        <f>IFERROR(VLOOKUP(E24,WGP!AY:BF,6,FALSE),"")</f>
        <v>44</v>
      </c>
      <c r="T24" s="34" t="str">
        <f>IFERROR(VLOOKUP(E24,XC!B:M,6,FALSE),"")</f>
        <v/>
      </c>
      <c r="U24" s="23" t="str">
        <f>IFERROR(VLOOKUP(E24,'Road-Relay'!AE:AO,11,FALSE),"")</f>
        <v/>
      </c>
      <c r="V24" s="23">
        <f>IFERROR(VLOOKUP(E24,WGP!AE:AL,6,FALSE),"")</f>
        <v>35</v>
      </c>
      <c r="W24" s="23" t="str">
        <f>IFERROR(VLOOKUP(E24,XC!B:M,7,FALSE),"")</f>
        <v/>
      </c>
      <c r="X24" s="23" t="str">
        <f>IFERROR(VLOOKUP(E24,'Road-Relay'!AS:BC,11,FALSE),"")</f>
        <v/>
      </c>
      <c r="Y24" s="22">
        <f>IFERROR(VLOOKUP(E24,WGP!K:R,6,FALSE),"")</f>
        <v>44</v>
      </c>
      <c r="Z24" s="22" t="str">
        <f>IFERROR(VLOOKUP(E24,XC!B:M,8,FALSE),"")</f>
        <v/>
      </c>
      <c r="AA24" s="22" t="str">
        <f>IFERROR(VLOOKUP(E24,XC!B:M,9,FALSE),"")</f>
        <v/>
      </c>
      <c r="AB24" s="23" t="str">
        <f>IFERROR(VLOOKUP(E24,'Road-Relay'!BG:BQ,11,FALSE),"")</f>
        <v/>
      </c>
      <c r="AC24" s="23" t="str">
        <f>IFERROR(VLOOKUP(E24,XC!B:M,10,FALSE),"")</f>
        <v/>
      </c>
      <c r="AD24" s="23" t="str">
        <f>IFERROR(VLOOKUP(E24,XC!B:M,11,FALSE),"")</f>
        <v/>
      </c>
      <c r="AE24" s="23" t="str">
        <f>IFERROR(VLOOKUP(E24,WGP!DF:DM,6,FALSE),"")</f>
        <v/>
      </c>
      <c r="AF24" s="23" t="str">
        <f>IFERROR(VLOOKUP(E24,'Road-Relay'!BU:CE,11,FALSE),"")</f>
        <v/>
      </c>
      <c r="AG24" s="43" t="str">
        <f>IFERROR(VLOOKUP(E24,'Road-Relay'!CI:CS,11,FALSE),"")</f>
        <v/>
      </c>
      <c r="AH24" s="62"/>
      <c r="AI24" s="42">
        <f t="shared" si="6"/>
        <v>34</v>
      </c>
      <c r="AJ24" s="42">
        <f t="shared" si="7"/>
        <v>20</v>
      </c>
      <c r="AK24" s="42">
        <f t="shared" si="8"/>
        <v>44</v>
      </c>
      <c r="AL24" s="42">
        <f t="shared" si="9"/>
        <v>35</v>
      </c>
      <c r="AM24" s="42">
        <f t="shared" si="10"/>
        <v>44</v>
      </c>
      <c r="AN24" s="42" t="str">
        <f t="shared" si="11"/>
        <v/>
      </c>
      <c r="AO24" s="21">
        <f t="shared" si="12"/>
        <v>44</v>
      </c>
      <c r="AP24" s="21">
        <f t="shared" si="13"/>
        <v>44</v>
      </c>
      <c r="AQ24" s="21">
        <f t="shared" si="14"/>
        <v>35</v>
      </c>
      <c r="AR24" s="21">
        <f t="shared" si="15"/>
        <v>34</v>
      </c>
      <c r="AS24" s="42" t="str">
        <f t="shared" si="16"/>
        <v/>
      </c>
      <c r="AT24" s="42" t="str">
        <f t="shared" si="17"/>
        <v/>
      </c>
      <c r="AU24" s="42" t="str">
        <f t="shared" si="18"/>
        <v/>
      </c>
      <c r="AV24" s="42" t="str">
        <f t="shared" si="19"/>
        <v/>
      </c>
      <c r="AW24" s="42" t="str">
        <f t="shared" si="20"/>
        <v/>
      </c>
      <c r="AX24" s="42" t="str">
        <f t="shared" si="21"/>
        <v/>
      </c>
      <c r="AY24" s="42" t="str">
        <f t="shared" si="22"/>
        <v/>
      </c>
      <c r="AZ24" s="21" t="str">
        <f t="shared" si="23"/>
        <v/>
      </c>
      <c r="BA24" s="21" t="str">
        <f t="shared" si="24"/>
        <v/>
      </c>
      <c r="BB24" s="21" t="str">
        <f t="shared" si="25"/>
        <v/>
      </c>
      <c r="BC24" s="21" t="str">
        <f t="shared" si="26"/>
        <v>Y</v>
      </c>
      <c r="BD24" s="21" t="str">
        <f t="shared" si="27"/>
        <v>N</v>
      </c>
      <c r="BE24" s="21" t="str">
        <f t="shared" si="28"/>
        <v>N</v>
      </c>
      <c r="BF24" s="21" t="str">
        <f t="shared" si="29"/>
        <v>N</v>
      </c>
      <c r="BG24" s="21">
        <f t="shared" si="30"/>
        <v>1</v>
      </c>
      <c r="BH24" s="21"/>
    </row>
    <row r="25" spans="1:60" x14ac:dyDescent="0.25">
      <c r="A25" s="3"/>
      <c r="B25" s="22">
        <v>18</v>
      </c>
      <c r="C25" s="22">
        <f t="shared" si="0"/>
        <v>0</v>
      </c>
      <c r="D25" s="22">
        <v>18</v>
      </c>
      <c r="E25" s="130" t="s">
        <v>624</v>
      </c>
      <c r="F25" s="65">
        <f t="shared" si="1"/>
        <v>123</v>
      </c>
      <c r="G25" s="42">
        <f t="shared" si="2"/>
        <v>98</v>
      </c>
      <c r="H25" s="25">
        <f t="shared" si="3"/>
        <v>0</v>
      </c>
      <c r="I25" s="43">
        <f t="shared" si="4"/>
        <v>25</v>
      </c>
      <c r="J25" s="43" t="str">
        <f t="shared" si="5"/>
        <v>N</v>
      </c>
      <c r="K25" s="23">
        <f>IFERROR(VLOOKUP(E25,XC!B:M,2,FALSE),"")</f>
        <v>5</v>
      </c>
      <c r="L25" s="23">
        <f>IFERROR(VLOOKUP(E25,XC!B:M,3,FALSE),"")</f>
        <v>5</v>
      </c>
      <c r="M25" s="23">
        <f>IFERROR(VLOOKUP(E25,WGP!CM:CT,6,FALSE),"")</f>
        <v>20</v>
      </c>
      <c r="N25" s="23">
        <f>IFERROR(VLOOKUP(E25,XC!B:M,4,FALSE),"")</f>
        <v>5</v>
      </c>
      <c r="O25" s="23">
        <f>IFERROR(VLOOKUP(E25,WGP!BS:BZ,6,FALSE),"")</f>
        <v>21</v>
      </c>
      <c r="P25" s="22" t="str">
        <f>IFERROR(VLOOKUP(E25,'Road-Relay'!C:M,11,FALSE),"")</f>
        <v/>
      </c>
      <c r="Q25" s="23">
        <f>IFERROR(VLOOKUP(E25,XC!B:M,5,FALSE),"")</f>
        <v>5</v>
      </c>
      <c r="R25" s="24" t="str">
        <f>IFERROR(VLOOKUP(E25,'Road-Relay'!Q:AA,11,FALSE),"")</f>
        <v/>
      </c>
      <c r="S25" s="34">
        <f>IFERROR(VLOOKUP(E25,WGP!AY:BF,6,FALSE),"")</f>
        <v>27</v>
      </c>
      <c r="T25" s="34">
        <f>IFERROR(VLOOKUP(E25,XC!B:M,6,FALSE),"")</f>
        <v>0</v>
      </c>
      <c r="U25" s="23" t="str">
        <f>IFERROR(VLOOKUP(E25,'Road-Relay'!AE:AO,11,FALSE),"")</f>
        <v/>
      </c>
      <c r="V25" s="23" t="str">
        <f>IFERROR(VLOOKUP(E25,WGP!AE:AL,6,FALSE),"")</f>
        <v/>
      </c>
      <c r="W25" s="23">
        <f>IFERROR(VLOOKUP(E25,XC!B:M,7,FALSE),"")</f>
        <v>5</v>
      </c>
      <c r="X25" s="23" t="str">
        <f>IFERROR(VLOOKUP(E25,'Road-Relay'!AS:BC,11,FALSE),"")</f>
        <v/>
      </c>
      <c r="Y25" s="22">
        <f>IFERROR(VLOOKUP(E25,WGP!K:R,6,FALSE),"")</f>
        <v>50</v>
      </c>
      <c r="Z25" s="22">
        <f>IFERROR(VLOOKUP(E25,XC!B:M,8,FALSE),"")</f>
        <v>0</v>
      </c>
      <c r="AA25" s="22">
        <f>IFERROR(VLOOKUP(E25,XC!B:M,9,FALSE),"")</f>
        <v>0</v>
      </c>
      <c r="AB25" s="23" t="str">
        <f>IFERROR(VLOOKUP(E25,'Road-Relay'!BG:BQ,11,FALSE),"")</f>
        <v/>
      </c>
      <c r="AC25" s="23">
        <f>IFERROR(VLOOKUP(E25,XC!B:M,10,FALSE),"")</f>
        <v>0</v>
      </c>
      <c r="AD25" s="23">
        <f>IFERROR(VLOOKUP(E25,XC!B:M,11,FALSE),"")</f>
        <v>0</v>
      </c>
      <c r="AE25" s="23" t="str">
        <f>IFERROR(VLOOKUP(E25,WGP!DF:DM,6,FALSE),"")</f>
        <v/>
      </c>
      <c r="AF25" s="23" t="str">
        <f>IFERROR(VLOOKUP(E25,'Road-Relay'!BU:CE,11,FALSE),"")</f>
        <v/>
      </c>
      <c r="AG25" s="43" t="str">
        <f>IFERROR(VLOOKUP(E25,'Road-Relay'!CI:CS,11,FALSE),"")</f>
        <v/>
      </c>
      <c r="AH25" s="62"/>
      <c r="AI25" s="42">
        <f t="shared" si="6"/>
        <v>20</v>
      </c>
      <c r="AJ25" s="42">
        <f t="shared" si="7"/>
        <v>21</v>
      </c>
      <c r="AK25" s="42">
        <f t="shared" si="8"/>
        <v>27</v>
      </c>
      <c r="AL25" s="42" t="str">
        <f t="shared" si="9"/>
        <v/>
      </c>
      <c r="AM25" s="42">
        <f t="shared" si="10"/>
        <v>50</v>
      </c>
      <c r="AN25" s="42" t="str">
        <f t="shared" si="11"/>
        <v/>
      </c>
      <c r="AO25" s="21">
        <f t="shared" si="12"/>
        <v>50</v>
      </c>
      <c r="AP25" s="21">
        <f t="shared" si="13"/>
        <v>27</v>
      </c>
      <c r="AQ25" s="21">
        <f t="shared" si="14"/>
        <v>21</v>
      </c>
      <c r="AR25" s="21">
        <f t="shared" si="15"/>
        <v>20</v>
      </c>
      <c r="AS25" s="42" t="str">
        <f t="shared" si="16"/>
        <v/>
      </c>
      <c r="AT25" s="42" t="str">
        <f t="shared" si="17"/>
        <v/>
      </c>
      <c r="AU25" s="42" t="str">
        <f t="shared" si="18"/>
        <v/>
      </c>
      <c r="AV25" s="42" t="str">
        <f t="shared" si="19"/>
        <v/>
      </c>
      <c r="AW25" s="42" t="str">
        <f t="shared" si="20"/>
        <v/>
      </c>
      <c r="AX25" s="42" t="str">
        <f t="shared" si="21"/>
        <v/>
      </c>
      <c r="AY25" s="42" t="str">
        <f t="shared" si="22"/>
        <v/>
      </c>
      <c r="AZ25" s="21" t="str">
        <f t="shared" si="23"/>
        <v/>
      </c>
      <c r="BA25" s="21" t="str">
        <f t="shared" si="24"/>
        <v/>
      </c>
      <c r="BB25" s="21" t="str">
        <f t="shared" si="25"/>
        <v/>
      </c>
      <c r="BC25" s="21" t="str">
        <f t="shared" si="26"/>
        <v>Y</v>
      </c>
      <c r="BD25" s="21" t="str">
        <f t="shared" si="27"/>
        <v>N</v>
      </c>
      <c r="BE25" s="21" t="str">
        <f t="shared" si="28"/>
        <v>N</v>
      </c>
      <c r="BF25" s="21" t="str">
        <f t="shared" si="29"/>
        <v>Y</v>
      </c>
      <c r="BG25" s="21">
        <f t="shared" si="30"/>
        <v>2</v>
      </c>
      <c r="BH25" s="21"/>
    </row>
    <row r="26" spans="1:60" x14ac:dyDescent="0.25">
      <c r="A26" s="3"/>
      <c r="B26" s="22">
        <v>23</v>
      </c>
      <c r="C26" s="22">
        <f t="shared" si="0"/>
        <v>5</v>
      </c>
      <c r="D26" s="22">
        <v>18</v>
      </c>
      <c r="E26" s="130" t="s">
        <v>90</v>
      </c>
      <c r="F26" s="65">
        <f t="shared" si="1"/>
        <v>123</v>
      </c>
      <c r="G26" s="42">
        <f t="shared" si="2"/>
        <v>123</v>
      </c>
      <c r="H26" s="25">
        <f t="shared" si="3"/>
        <v>0</v>
      </c>
      <c r="I26" s="43">
        <f t="shared" si="4"/>
        <v>0</v>
      </c>
      <c r="J26" s="43" t="str">
        <f t="shared" si="5"/>
        <v>N</v>
      </c>
      <c r="K26" s="23" t="str">
        <f>IFERROR(VLOOKUP(E26,XC!B:M,2,FALSE),"")</f>
        <v/>
      </c>
      <c r="L26" s="23" t="str">
        <f>IFERROR(VLOOKUP(E26,XC!B:M,3,FALSE),"")</f>
        <v/>
      </c>
      <c r="M26" s="23">
        <f>IFERROR(VLOOKUP(E26,WGP!CM:CT,6,FALSE),"")</f>
        <v>47</v>
      </c>
      <c r="N26" s="23" t="str">
        <f>IFERROR(VLOOKUP(E26,XC!B:M,4,FALSE),"")</f>
        <v/>
      </c>
      <c r="O26" s="23">
        <f>IFERROR(VLOOKUP(E26,WGP!BS:BZ,6,FALSE),"")</f>
        <v>29</v>
      </c>
      <c r="P26" s="22" t="str">
        <f>IFERROR(VLOOKUP(E26,'Road-Relay'!C:M,11,FALSE),"")</f>
        <v/>
      </c>
      <c r="Q26" s="23" t="str">
        <f>IFERROR(VLOOKUP(E26,XC!B:M,5,FALSE),"")</f>
        <v/>
      </c>
      <c r="R26" s="24" t="str">
        <f>IFERROR(VLOOKUP(E26,'Road-Relay'!Q:AA,11,FALSE),"")</f>
        <v/>
      </c>
      <c r="S26" s="34" t="str">
        <f>IFERROR(VLOOKUP(E26,WGP!AY:BF,6,FALSE),"")</f>
        <v/>
      </c>
      <c r="T26" s="34" t="str">
        <f>IFERROR(VLOOKUP(E26,XC!B:M,6,FALSE),"")</f>
        <v/>
      </c>
      <c r="U26" s="23" t="str">
        <f>IFERROR(VLOOKUP(E26,'Road-Relay'!AE:AO,11,FALSE),"")</f>
        <v/>
      </c>
      <c r="V26" s="23">
        <f>IFERROR(VLOOKUP(E26,WGP!AE:AL,6,FALSE),"")</f>
        <v>47</v>
      </c>
      <c r="W26" s="23" t="str">
        <f>IFERROR(VLOOKUP(E26,XC!B:M,7,FALSE),"")</f>
        <v/>
      </c>
      <c r="X26" s="23" t="str">
        <f>IFERROR(VLOOKUP(E26,'Road-Relay'!AS:BC,11,FALSE),"")</f>
        <v/>
      </c>
      <c r="Y26" s="22" t="str">
        <f>IFERROR(VLOOKUP(E26,WGP!K:R,6,FALSE),"")</f>
        <v/>
      </c>
      <c r="Z26" s="22" t="str">
        <f>IFERROR(VLOOKUP(E26,XC!B:M,8,FALSE),"")</f>
        <v/>
      </c>
      <c r="AA26" s="22" t="str">
        <f>IFERROR(VLOOKUP(E26,XC!B:M,9,FALSE),"")</f>
        <v/>
      </c>
      <c r="AB26" s="23" t="str">
        <f>IFERROR(VLOOKUP(E26,'Road-Relay'!BG:BQ,11,FALSE),"")</f>
        <v/>
      </c>
      <c r="AC26" s="23" t="str">
        <f>IFERROR(VLOOKUP(E26,XC!B:M,10,FALSE),"")</f>
        <v/>
      </c>
      <c r="AD26" s="23" t="str">
        <f>IFERROR(VLOOKUP(E26,XC!B:M,11,FALSE),"")</f>
        <v/>
      </c>
      <c r="AE26" s="23" t="str">
        <f>IFERROR(VLOOKUP(E26,WGP!DF:DM,6,FALSE),"")</f>
        <v/>
      </c>
      <c r="AF26" s="23" t="str">
        <f>IFERROR(VLOOKUP(E26,'Road-Relay'!BU:CE,11,FALSE),"")</f>
        <v/>
      </c>
      <c r="AG26" s="43" t="str">
        <f>IFERROR(VLOOKUP(E26,'Road-Relay'!CI:CS,11,FALSE),"")</f>
        <v/>
      </c>
      <c r="AH26" s="62"/>
      <c r="AI26" s="42">
        <f t="shared" si="6"/>
        <v>47</v>
      </c>
      <c r="AJ26" s="42">
        <f t="shared" si="7"/>
        <v>29</v>
      </c>
      <c r="AK26" s="42" t="str">
        <f t="shared" si="8"/>
        <v/>
      </c>
      <c r="AL26" s="42">
        <f t="shared" si="9"/>
        <v>47</v>
      </c>
      <c r="AM26" s="42" t="str">
        <f t="shared" si="10"/>
        <v/>
      </c>
      <c r="AN26" s="42" t="str">
        <f t="shared" si="11"/>
        <v/>
      </c>
      <c r="AO26" s="21">
        <f t="shared" si="12"/>
        <v>47</v>
      </c>
      <c r="AP26" s="21">
        <f t="shared" si="13"/>
        <v>47</v>
      </c>
      <c r="AQ26" s="21">
        <f t="shared" si="14"/>
        <v>29</v>
      </c>
      <c r="AR26" s="21" t="str">
        <f t="shared" si="15"/>
        <v/>
      </c>
      <c r="AS26" s="42" t="str">
        <f t="shared" si="16"/>
        <v/>
      </c>
      <c r="AT26" s="42" t="str">
        <f t="shared" si="17"/>
        <v/>
      </c>
      <c r="AU26" s="42" t="str">
        <f t="shared" si="18"/>
        <v/>
      </c>
      <c r="AV26" s="42" t="str">
        <f t="shared" si="19"/>
        <v/>
      </c>
      <c r="AW26" s="42" t="str">
        <f t="shared" si="20"/>
        <v/>
      </c>
      <c r="AX26" s="42" t="str">
        <f t="shared" si="21"/>
        <v/>
      </c>
      <c r="AY26" s="42" t="str">
        <f t="shared" si="22"/>
        <v/>
      </c>
      <c r="AZ26" s="21" t="str">
        <f t="shared" si="23"/>
        <v/>
      </c>
      <c r="BA26" s="21" t="str">
        <f t="shared" si="24"/>
        <v/>
      </c>
      <c r="BB26" s="21" t="str">
        <f t="shared" si="25"/>
        <v/>
      </c>
      <c r="BC26" s="21" t="str">
        <f t="shared" si="26"/>
        <v>Y</v>
      </c>
      <c r="BD26" s="21" t="str">
        <f t="shared" si="27"/>
        <v>N</v>
      </c>
      <c r="BE26" s="21" t="str">
        <f t="shared" si="28"/>
        <v>N</v>
      </c>
      <c r="BF26" s="21" t="str">
        <f t="shared" si="29"/>
        <v>N</v>
      </c>
      <c r="BG26" s="21">
        <f t="shared" si="30"/>
        <v>1</v>
      </c>
      <c r="BH26" s="21"/>
    </row>
    <row r="27" spans="1:60" x14ac:dyDescent="0.25">
      <c r="A27" s="3"/>
      <c r="B27" s="22">
        <v>17</v>
      </c>
      <c r="C27" s="22">
        <f t="shared" si="0"/>
        <v>-4</v>
      </c>
      <c r="D27" s="22">
        <v>21</v>
      </c>
      <c r="E27" s="130" t="s">
        <v>531</v>
      </c>
      <c r="F27" s="65">
        <f t="shared" si="1"/>
        <v>122</v>
      </c>
      <c r="G27" s="42">
        <f t="shared" si="2"/>
        <v>117</v>
      </c>
      <c r="H27" s="25">
        <f t="shared" si="3"/>
        <v>0</v>
      </c>
      <c r="I27" s="43">
        <f t="shared" si="4"/>
        <v>5</v>
      </c>
      <c r="J27" s="43" t="str">
        <f t="shared" si="5"/>
        <v>N</v>
      </c>
      <c r="K27" s="23">
        <f>IFERROR(VLOOKUP(E27,XC!B:M,2,FALSE),"")</f>
        <v>0</v>
      </c>
      <c r="L27" s="23">
        <f>IFERROR(VLOOKUP(E27,XC!B:M,3,FALSE),"")</f>
        <v>5</v>
      </c>
      <c r="M27" s="23">
        <f>IFERROR(VLOOKUP(E27,WGP!CM:CT,6,FALSE),"")</f>
        <v>40</v>
      </c>
      <c r="N27" s="23">
        <f>IFERROR(VLOOKUP(E27,XC!B:M,4,FALSE),"")</f>
        <v>0</v>
      </c>
      <c r="O27" s="23">
        <f>IFERROR(VLOOKUP(E27,WGP!BS:BZ,6,FALSE),"")</f>
        <v>44</v>
      </c>
      <c r="P27" s="22" t="str">
        <f>IFERROR(VLOOKUP(E27,'Road-Relay'!C:M,11,FALSE),"")</f>
        <v/>
      </c>
      <c r="Q27" s="23">
        <f>IFERROR(VLOOKUP(E27,XC!B:M,5,FALSE),"")</f>
        <v>0</v>
      </c>
      <c r="R27" s="24" t="str">
        <f>IFERROR(VLOOKUP(E27,'Road-Relay'!Q:AA,11,FALSE),"")</f>
        <v/>
      </c>
      <c r="S27" s="34" t="str">
        <f>IFERROR(VLOOKUP(E27,WGP!AY:BF,6,FALSE),"")</f>
        <v/>
      </c>
      <c r="T27" s="34">
        <f>IFERROR(VLOOKUP(E27,XC!B:M,6,FALSE),"")</f>
        <v>0</v>
      </c>
      <c r="U27" s="23" t="str">
        <f>IFERROR(VLOOKUP(E27,'Road-Relay'!AE:AO,11,FALSE),"")</f>
        <v/>
      </c>
      <c r="V27" s="23" t="str">
        <f>IFERROR(VLOOKUP(E27,WGP!AE:AL,6,FALSE),"")</f>
        <v/>
      </c>
      <c r="W27" s="23">
        <f>IFERROR(VLOOKUP(E27,XC!B:M,7,FALSE),"")</f>
        <v>0</v>
      </c>
      <c r="X27" s="23" t="str">
        <f>IFERROR(VLOOKUP(E27,'Road-Relay'!AS:BC,11,FALSE),"")</f>
        <v/>
      </c>
      <c r="Y27" s="22">
        <f>IFERROR(VLOOKUP(E27,WGP!K:R,6,FALSE),"")</f>
        <v>33</v>
      </c>
      <c r="Z27" s="22">
        <f>IFERROR(VLOOKUP(E27,XC!B:M,8,FALSE),"")</f>
        <v>0</v>
      </c>
      <c r="AA27" s="22">
        <f>IFERROR(VLOOKUP(E27,XC!B:M,9,FALSE),"")</f>
        <v>0</v>
      </c>
      <c r="AB27" s="23" t="str">
        <f>IFERROR(VLOOKUP(E27,'Road-Relay'!BG:BQ,11,FALSE),"")</f>
        <v/>
      </c>
      <c r="AC27" s="23">
        <f>IFERROR(VLOOKUP(E27,XC!B:M,10,FALSE),"")</f>
        <v>0</v>
      </c>
      <c r="AD27" s="23">
        <f>IFERROR(VLOOKUP(E27,XC!B:M,11,FALSE),"")</f>
        <v>0</v>
      </c>
      <c r="AE27" s="23" t="str">
        <f>IFERROR(VLOOKUP(E27,WGP!DF:DM,6,FALSE),"")</f>
        <v/>
      </c>
      <c r="AF27" s="23" t="str">
        <f>IFERROR(VLOOKUP(E27,'Road-Relay'!BU:CE,11,FALSE),"")</f>
        <v/>
      </c>
      <c r="AG27" s="43" t="str">
        <f>IFERROR(VLOOKUP(E27,'Road-Relay'!CI:CS,11,FALSE),"")</f>
        <v/>
      </c>
      <c r="AH27" s="62"/>
      <c r="AI27" s="42">
        <f t="shared" si="6"/>
        <v>40</v>
      </c>
      <c r="AJ27" s="42">
        <f t="shared" si="7"/>
        <v>44</v>
      </c>
      <c r="AK27" s="42" t="str">
        <f t="shared" si="8"/>
        <v/>
      </c>
      <c r="AL27" s="42" t="str">
        <f t="shared" si="9"/>
        <v/>
      </c>
      <c r="AM27" s="42">
        <f t="shared" si="10"/>
        <v>33</v>
      </c>
      <c r="AN27" s="42" t="str">
        <f t="shared" si="11"/>
        <v/>
      </c>
      <c r="AO27" s="21">
        <f t="shared" si="12"/>
        <v>44</v>
      </c>
      <c r="AP27" s="21">
        <f t="shared" si="13"/>
        <v>40</v>
      </c>
      <c r="AQ27" s="21">
        <f t="shared" si="14"/>
        <v>33</v>
      </c>
      <c r="AR27" s="21" t="str">
        <f t="shared" si="15"/>
        <v/>
      </c>
      <c r="AS27" s="42" t="str">
        <f t="shared" si="16"/>
        <v/>
      </c>
      <c r="AT27" s="42" t="str">
        <f t="shared" si="17"/>
        <v/>
      </c>
      <c r="AU27" s="42" t="str">
        <f t="shared" si="18"/>
        <v/>
      </c>
      <c r="AV27" s="42" t="str">
        <f t="shared" si="19"/>
        <v/>
      </c>
      <c r="AW27" s="42" t="str">
        <f t="shared" si="20"/>
        <v/>
      </c>
      <c r="AX27" s="42" t="str">
        <f t="shared" si="21"/>
        <v/>
      </c>
      <c r="AY27" s="42" t="str">
        <f t="shared" si="22"/>
        <v/>
      </c>
      <c r="AZ27" s="21" t="str">
        <f t="shared" si="23"/>
        <v/>
      </c>
      <c r="BA27" s="21" t="str">
        <f t="shared" si="24"/>
        <v/>
      </c>
      <c r="BB27" s="21" t="str">
        <f t="shared" si="25"/>
        <v/>
      </c>
      <c r="BC27" s="21" t="str">
        <f t="shared" si="26"/>
        <v>Y</v>
      </c>
      <c r="BD27" s="21" t="str">
        <f t="shared" si="27"/>
        <v>N</v>
      </c>
      <c r="BE27" s="21" t="str">
        <f t="shared" si="28"/>
        <v>N</v>
      </c>
      <c r="BF27" s="21" t="str">
        <f t="shared" si="29"/>
        <v>Y</v>
      </c>
      <c r="BG27" s="21">
        <f t="shared" si="30"/>
        <v>2</v>
      </c>
      <c r="BH27" s="21"/>
    </row>
    <row r="28" spans="1:60" x14ac:dyDescent="0.25">
      <c r="A28" s="3"/>
      <c r="B28" s="22">
        <v>35</v>
      </c>
      <c r="C28" s="22">
        <f t="shared" si="0"/>
        <v>13</v>
      </c>
      <c r="D28" s="22">
        <v>22</v>
      </c>
      <c r="E28" s="130" t="s">
        <v>89</v>
      </c>
      <c r="F28" s="65">
        <f t="shared" si="1"/>
        <v>121</v>
      </c>
      <c r="G28" s="42">
        <f t="shared" si="2"/>
        <v>121</v>
      </c>
      <c r="H28" s="25">
        <f t="shared" si="3"/>
        <v>0</v>
      </c>
      <c r="I28" s="43">
        <f t="shared" si="4"/>
        <v>0</v>
      </c>
      <c r="J28" s="43" t="str">
        <f t="shared" si="5"/>
        <v>N</v>
      </c>
      <c r="K28" s="23" t="str">
        <f>IFERROR(VLOOKUP(E28,XC!B:M,2,FALSE),"")</f>
        <v/>
      </c>
      <c r="L28" s="23" t="str">
        <f>IFERROR(VLOOKUP(E28,XC!B:M,3,FALSE),"")</f>
        <v/>
      </c>
      <c r="M28" s="23">
        <f>IFERROR(VLOOKUP(E28,WGP!CM:CT,6,FALSE),"")</f>
        <v>24</v>
      </c>
      <c r="N28" s="23" t="str">
        <f>IFERROR(VLOOKUP(E28,XC!B:M,4,FALSE),"")</f>
        <v/>
      </c>
      <c r="O28" s="23" t="str">
        <f>IFERROR(VLOOKUP(E28,WGP!BS:BZ,6,FALSE),"")</f>
        <v/>
      </c>
      <c r="P28" s="22" t="str">
        <f>IFERROR(VLOOKUP(E28,'Road-Relay'!C:M,11,FALSE),"")</f>
        <v/>
      </c>
      <c r="Q28" s="23" t="str">
        <f>IFERROR(VLOOKUP(E28,XC!B:M,5,FALSE),"")</f>
        <v/>
      </c>
      <c r="R28" s="24" t="str">
        <f>IFERROR(VLOOKUP(E28,'Road-Relay'!Q:AA,11,FALSE),"")</f>
        <v/>
      </c>
      <c r="S28" s="34">
        <f>IFERROR(VLOOKUP(E28,WGP!AY:BF,6,FALSE),"")</f>
        <v>31</v>
      </c>
      <c r="T28" s="34" t="str">
        <f>IFERROR(VLOOKUP(E28,XC!B:M,6,FALSE),"")</f>
        <v/>
      </c>
      <c r="U28" s="23" t="str">
        <f>IFERROR(VLOOKUP(E28,'Road-Relay'!AE:AO,11,FALSE),"")</f>
        <v/>
      </c>
      <c r="V28" s="23">
        <f>IFERROR(VLOOKUP(E28,WGP!AE:AL,6,FALSE),"")</f>
        <v>48</v>
      </c>
      <c r="W28" s="23" t="str">
        <f>IFERROR(VLOOKUP(E28,XC!B:M,7,FALSE),"")</f>
        <v/>
      </c>
      <c r="X28" s="23" t="str">
        <f>IFERROR(VLOOKUP(E28,'Road-Relay'!AS:BC,11,FALSE),"")</f>
        <v/>
      </c>
      <c r="Y28" s="22">
        <f>IFERROR(VLOOKUP(E28,WGP!K:R,6,FALSE),"")</f>
        <v>42</v>
      </c>
      <c r="Z28" s="22" t="str">
        <f>IFERROR(VLOOKUP(E28,XC!B:M,8,FALSE),"")</f>
        <v/>
      </c>
      <c r="AA28" s="22" t="str">
        <f>IFERROR(VLOOKUP(E28,XC!B:M,9,FALSE),"")</f>
        <v/>
      </c>
      <c r="AB28" s="23" t="str">
        <f>IFERROR(VLOOKUP(E28,'Road-Relay'!BG:BQ,11,FALSE),"")</f>
        <v/>
      </c>
      <c r="AC28" s="23" t="str">
        <f>IFERROR(VLOOKUP(E28,XC!B:M,10,FALSE),"")</f>
        <v/>
      </c>
      <c r="AD28" s="23" t="str">
        <f>IFERROR(VLOOKUP(E28,XC!B:M,11,FALSE),"")</f>
        <v/>
      </c>
      <c r="AE28" s="23" t="str">
        <f>IFERROR(VLOOKUP(E28,WGP!DF:DM,6,FALSE),"")</f>
        <v/>
      </c>
      <c r="AF28" s="23" t="str">
        <f>IFERROR(VLOOKUP(E28,'Road-Relay'!BU:CE,11,FALSE),"")</f>
        <v/>
      </c>
      <c r="AG28" s="43" t="str">
        <f>IFERROR(VLOOKUP(E28,'Road-Relay'!CI:CS,11,FALSE),"")</f>
        <v/>
      </c>
      <c r="AH28" s="62"/>
      <c r="AI28" s="42">
        <f t="shared" si="6"/>
        <v>24</v>
      </c>
      <c r="AJ28" s="42" t="str">
        <f t="shared" si="7"/>
        <v/>
      </c>
      <c r="AK28" s="42">
        <f t="shared" si="8"/>
        <v>31</v>
      </c>
      <c r="AL28" s="42">
        <f t="shared" si="9"/>
        <v>48</v>
      </c>
      <c r="AM28" s="42">
        <f t="shared" si="10"/>
        <v>42</v>
      </c>
      <c r="AN28" s="42" t="str">
        <f t="shared" si="11"/>
        <v/>
      </c>
      <c r="AO28" s="21">
        <f t="shared" si="12"/>
        <v>48</v>
      </c>
      <c r="AP28" s="21">
        <f t="shared" si="13"/>
        <v>42</v>
      </c>
      <c r="AQ28" s="21">
        <f t="shared" si="14"/>
        <v>31</v>
      </c>
      <c r="AR28" s="21">
        <f t="shared" si="15"/>
        <v>24</v>
      </c>
      <c r="AS28" s="42" t="str">
        <f t="shared" si="16"/>
        <v/>
      </c>
      <c r="AT28" s="42" t="str">
        <f t="shared" si="17"/>
        <v/>
      </c>
      <c r="AU28" s="42" t="str">
        <f t="shared" si="18"/>
        <v/>
      </c>
      <c r="AV28" s="42" t="str">
        <f t="shared" si="19"/>
        <v/>
      </c>
      <c r="AW28" s="42" t="str">
        <f t="shared" si="20"/>
        <v/>
      </c>
      <c r="AX28" s="42" t="str">
        <f t="shared" si="21"/>
        <v/>
      </c>
      <c r="AY28" s="42" t="str">
        <f t="shared" si="22"/>
        <v/>
      </c>
      <c r="AZ28" s="21" t="str">
        <f t="shared" si="23"/>
        <v/>
      </c>
      <c r="BA28" s="21" t="str">
        <f t="shared" si="24"/>
        <v/>
      </c>
      <c r="BB28" s="21" t="str">
        <f t="shared" si="25"/>
        <v/>
      </c>
      <c r="BC28" s="21" t="str">
        <f t="shared" si="26"/>
        <v>Y</v>
      </c>
      <c r="BD28" s="21" t="str">
        <f t="shared" si="27"/>
        <v>N</v>
      </c>
      <c r="BE28" s="21" t="str">
        <f t="shared" si="28"/>
        <v>N</v>
      </c>
      <c r="BF28" s="21" t="str">
        <f t="shared" si="29"/>
        <v>N</v>
      </c>
      <c r="BG28" s="21">
        <f t="shared" si="30"/>
        <v>1</v>
      </c>
      <c r="BH28" s="21"/>
    </row>
    <row r="29" spans="1:60" x14ac:dyDescent="0.25">
      <c r="A29" s="3"/>
      <c r="B29" s="22">
        <v>24</v>
      </c>
      <c r="C29" s="22">
        <f t="shared" si="0"/>
        <v>1</v>
      </c>
      <c r="D29" s="22">
        <v>23</v>
      </c>
      <c r="E29" s="130" t="s">
        <v>126</v>
      </c>
      <c r="F29" s="65">
        <f t="shared" si="1"/>
        <v>113</v>
      </c>
      <c r="G29" s="42">
        <f t="shared" si="2"/>
        <v>108</v>
      </c>
      <c r="H29" s="25">
        <f t="shared" si="3"/>
        <v>0</v>
      </c>
      <c r="I29" s="43">
        <f t="shared" si="4"/>
        <v>5</v>
      </c>
      <c r="J29" s="43" t="str">
        <f t="shared" si="5"/>
        <v>N</v>
      </c>
      <c r="K29" s="23">
        <f>IFERROR(VLOOKUP(E29,XC!B:M,2,FALSE),"")</f>
        <v>0</v>
      </c>
      <c r="L29" s="23">
        <f>IFERROR(VLOOKUP(E29,XC!B:M,3,FALSE),"")</f>
        <v>0</v>
      </c>
      <c r="M29" s="23">
        <f>IFERROR(VLOOKUP(E29,WGP!CM:CT,6,FALSE),"")</f>
        <v>37</v>
      </c>
      <c r="N29" s="23">
        <f>IFERROR(VLOOKUP(E29,XC!B:M,4,FALSE),"")</f>
        <v>0</v>
      </c>
      <c r="O29" s="23">
        <f>IFERROR(VLOOKUP(E29,WGP!BS:BZ,6,FALSE),"")</f>
        <v>33</v>
      </c>
      <c r="P29" s="22" t="str">
        <f>IFERROR(VLOOKUP(E29,'Road-Relay'!C:M,11,FALSE),"")</f>
        <v/>
      </c>
      <c r="Q29" s="23">
        <f>IFERROR(VLOOKUP(E29,XC!B:M,5,FALSE),"")</f>
        <v>0</v>
      </c>
      <c r="R29" s="24" t="str">
        <f>IFERROR(VLOOKUP(E29,'Road-Relay'!Q:AA,11,FALSE),"")</f>
        <v/>
      </c>
      <c r="S29" s="34" t="str">
        <f>IFERROR(VLOOKUP(E29,WGP!AY:BF,6,FALSE),"")</f>
        <v/>
      </c>
      <c r="T29" s="34">
        <f>IFERROR(VLOOKUP(E29,XC!B:M,6,FALSE),"")</f>
        <v>5</v>
      </c>
      <c r="U29" s="23" t="str">
        <f>IFERROR(VLOOKUP(E29,'Road-Relay'!AE:AO,11,FALSE),"")</f>
        <v/>
      </c>
      <c r="V29" s="23" t="str">
        <f>IFERROR(VLOOKUP(E29,WGP!AE:AL,6,FALSE),"")</f>
        <v/>
      </c>
      <c r="W29" s="23">
        <f>IFERROR(VLOOKUP(E29,XC!B:M,7,FALSE),"")</f>
        <v>0</v>
      </c>
      <c r="X29" s="23" t="str">
        <f>IFERROR(VLOOKUP(E29,'Road-Relay'!AS:BC,11,FALSE),"")</f>
        <v/>
      </c>
      <c r="Y29" s="22">
        <f>IFERROR(VLOOKUP(E29,WGP!K:R,6,FALSE),"")</f>
        <v>38</v>
      </c>
      <c r="Z29" s="22">
        <f>IFERROR(VLOOKUP(E29,XC!B:M,8,FALSE),"")</f>
        <v>0</v>
      </c>
      <c r="AA29" s="22">
        <f>IFERROR(VLOOKUP(E29,XC!B:M,9,FALSE),"")</f>
        <v>0</v>
      </c>
      <c r="AB29" s="23" t="str">
        <f>IFERROR(VLOOKUP(E29,'Road-Relay'!BG:BQ,11,FALSE),"")</f>
        <v/>
      </c>
      <c r="AC29" s="23">
        <f>IFERROR(VLOOKUP(E29,XC!B:M,10,FALSE),"")</f>
        <v>0</v>
      </c>
      <c r="AD29" s="23">
        <f>IFERROR(VLOOKUP(E29,XC!B:M,11,FALSE),"")</f>
        <v>0</v>
      </c>
      <c r="AE29" s="23" t="str">
        <f>IFERROR(VLOOKUP(E29,WGP!DF:DM,6,FALSE),"")</f>
        <v/>
      </c>
      <c r="AF29" s="23" t="str">
        <f>IFERROR(VLOOKUP(E29,'Road-Relay'!BU:CE,11,FALSE),"")</f>
        <v/>
      </c>
      <c r="AG29" s="43" t="str">
        <f>IFERROR(VLOOKUP(E29,'Road-Relay'!CI:CS,11,FALSE),"")</f>
        <v/>
      </c>
      <c r="AH29" s="62"/>
      <c r="AI29" s="42">
        <f t="shared" si="6"/>
        <v>37</v>
      </c>
      <c r="AJ29" s="42">
        <f t="shared" si="7"/>
        <v>33</v>
      </c>
      <c r="AK29" s="42" t="str">
        <f t="shared" si="8"/>
        <v/>
      </c>
      <c r="AL29" s="42" t="str">
        <f t="shared" si="9"/>
        <v/>
      </c>
      <c r="AM29" s="42">
        <f t="shared" si="10"/>
        <v>38</v>
      </c>
      <c r="AN29" s="42" t="str">
        <f t="shared" si="11"/>
        <v/>
      </c>
      <c r="AO29" s="21">
        <f t="shared" si="12"/>
        <v>38</v>
      </c>
      <c r="AP29" s="21">
        <f t="shared" si="13"/>
        <v>37</v>
      </c>
      <c r="AQ29" s="21">
        <f t="shared" si="14"/>
        <v>33</v>
      </c>
      <c r="AR29" s="21" t="str">
        <f t="shared" si="15"/>
        <v/>
      </c>
      <c r="AS29" s="42" t="str">
        <f t="shared" si="16"/>
        <v/>
      </c>
      <c r="AT29" s="42" t="str">
        <f t="shared" si="17"/>
        <v/>
      </c>
      <c r="AU29" s="42" t="str">
        <f t="shared" si="18"/>
        <v/>
      </c>
      <c r="AV29" s="42" t="str">
        <f t="shared" si="19"/>
        <v/>
      </c>
      <c r="AW29" s="42" t="str">
        <f t="shared" si="20"/>
        <v/>
      </c>
      <c r="AX29" s="42" t="str">
        <f t="shared" si="21"/>
        <v/>
      </c>
      <c r="AY29" s="42" t="str">
        <f t="shared" si="22"/>
        <v/>
      </c>
      <c r="AZ29" s="21" t="str">
        <f t="shared" si="23"/>
        <v/>
      </c>
      <c r="BA29" s="21" t="str">
        <f t="shared" si="24"/>
        <v/>
      </c>
      <c r="BB29" s="21" t="str">
        <f t="shared" si="25"/>
        <v/>
      </c>
      <c r="BC29" s="21" t="str">
        <f t="shared" si="26"/>
        <v>Y</v>
      </c>
      <c r="BD29" s="21" t="str">
        <f t="shared" si="27"/>
        <v>N</v>
      </c>
      <c r="BE29" s="21" t="str">
        <f t="shared" si="28"/>
        <v>N</v>
      </c>
      <c r="BF29" s="21" t="str">
        <f t="shared" si="29"/>
        <v>Y</v>
      </c>
      <c r="BG29" s="21">
        <f t="shared" si="30"/>
        <v>2</v>
      </c>
      <c r="BH29" s="21"/>
    </row>
    <row r="30" spans="1:60" x14ac:dyDescent="0.25">
      <c r="A30" s="3"/>
      <c r="B30" s="22">
        <v>10</v>
      </c>
      <c r="C30" s="22">
        <f t="shared" si="0"/>
        <v>-14</v>
      </c>
      <c r="D30" s="22">
        <v>24</v>
      </c>
      <c r="E30" s="130" t="s">
        <v>84</v>
      </c>
      <c r="F30" s="65">
        <f t="shared" si="1"/>
        <v>108</v>
      </c>
      <c r="G30" s="42">
        <f t="shared" si="2"/>
        <v>108</v>
      </c>
      <c r="H30" s="25">
        <f t="shared" si="3"/>
        <v>0</v>
      </c>
      <c r="I30" s="43">
        <f t="shared" si="4"/>
        <v>0</v>
      </c>
      <c r="J30" s="43" t="str">
        <f t="shared" si="5"/>
        <v>N</v>
      </c>
      <c r="K30" s="23" t="str">
        <f>IFERROR(VLOOKUP(E30,XC!B:M,2,FALSE),"")</f>
        <v/>
      </c>
      <c r="L30" s="23" t="str">
        <f>IFERROR(VLOOKUP(E30,XC!B:M,3,FALSE),"")</f>
        <v/>
      </c>
      <c r="M30" s="23">
        <f>IFERROR(VLOOKUP(E30,WGP!CM:CT,6,FALSE),"")</f>
        <v>29</v>
      </c>
      <c r="N30" s="23" t="str">
        <f>IFERROR(VLOOKUP(E30,XC!B:M,4,FALSE),"")</f>
        <v/>
      </c>
      <c r="O30" s="23">
        <f>IFERROR(VLOOKUP(E30,WGP!BS:BZ,6,FALSE),"")</f>
        <v>47</v>
      </c>
      <c r="P30" s="22" t="str">
        <f>IFERROR(VLOOKUP(E30,'Road-Relay'!C:M,11,FALSE),"")</f>
        <v/>
      </c>
      <c r="Q30" s="23" t="str">
        <f>IFERROR(VLOOKUP(E30,XC!B:M,5,FALSE),"")</f>
        <v/>
      </c>
      <c r="R30" s="24" t="str">
        <f>IFERROR(VLOOKUP(E30,'Road-Relay'!Q:AA,11,FALSE),"")</f>
        <v/>
      </c>
      <c r="S30" s="34">
        <f>IFERROR(VLOOKUP(E30,WGP!AY:BF,6,FALSE),"")</f>
        <v>32</v>
      </c>
      <c r="T30" s="34" t="str">
        <f>IFERROR(VLOOKUP(E30,XC!B:M,6,FALSE),"")</f>
        <v/>
      </c>
      <c r="U30" s="23" t="str">
        <f>IFERROR(VLOOKUP(E30,'Road-Relay'!AE:AO,11,FALSE),"")</f>
        <v/>
      </c>
      <c r="V30" s="23" t="str">
        <f>IFERROR(VLOOKUP(E30,WGP!AE:AL,6,FALSE),"")</f>
        <v/>
      </c>
      <c r="W30" s="23" t="str">
        <f>IFERROR(VLOOKUP(E30,XC!B:M,7,FALSE),"")</f>
        <v/>
      </c>
      <c r="X30" s="23" t="str">
        <f>IFERROR(VLOOKUP(E30,'Road-Relay'!AS:BC,11,FALSE),"")</f>
        <v/>
      </c>
      <c r="Y30" s="22" t="str">
        <f>IFERROR(VLOOKUP(E30,WGP!K:R,6,FALSE),"")</f>
        <v/>
      </c>
      <c r="Z30" s="22" t="str">
        <f>IFERROR(VLOOKUP(E30,XC!B:M,8,FALSE),"")</f>
        <v/>
      </c>
      <c r="AA30" s="22" t="str">
        <f>IFERROR(VLOOKUP(E30,XC!B:M,9,FALSE),"")</f>
        <v/>
      </c>
      <c r="AB30" s="23" t="str">
        <f>IFERROR(VLOOKUP(E30,'Road-Relay'!BG:BQ,11,FALSE),"")</f>
        <v/>
      </c>
      <c r="AC30" s="23" t="str">
        <f>IFERROR(VLOOKUP(E30,XC!B:M,10,FALSE),"")</f>
        <v/>
      </c>
      <c r="AD30" s="23" t="str">
        <f>IFERROR(VLOOKUP(E30,XC!B:M,11,FALSE),"")</f>
        <v/>
      </c>
      <c r="AE30" s="23" t="str">
        <f>IFERROR(VLOOKUP(E30,WGP!DF:DM,6,FALSE),"")</f>
        <v/>
      </c>
      <c r="AF30" s="23" t="str">
        <f>IFERROR(VLOOKUP(E30,'Road-Relay'!BU:CE,11,FALSE),"")</f>
        <v/>
      </c>
      <c r="AG30" s="43" t="str">
        <f>IFERROR(VLOOKUP(E30,'Road-Relay'!CI:CS,11,FALSE),"")</f>
        <v/>
      </c>
      <c r="AH30" s="62"/>
      <c r="AI30" s="42">
        <f t="shared" si="6"/>
        <v>29</v>
      </c>
      <c r="AJ30" s="42">
        <f t="shared" si="7"/>
        <v>47</v>
      </c>
      <c r="AK30" s="42">
        <f t="shared" si="8"/>
        <v>32</v>
      </c>
      <c r="AL30" s="42" t="str">
        <f t="shared" si="9"/>
        <v/>
      </c>
      <c r="AM30" s="42" t="str">
        <f t="shared" si="10"/>
        <v/>
      </c>
      <c r="AN30" s="42" t="str">
        <f t="shared" si="11"/>
        <v/>
      </c>
      <c r="AO30" s="21">
        <f t="shared" si="12"/>
        <v>47</v>
      </c>
      <c r="AP30" s="21">
        <f t="shared" si="13"/>
        <v>32</v>
      </c>
      <c r="AQ30" s="21">
        <f t="shared" si="14"/>
        <v>29</v>
      </c>
      <c r="AR30" s="21" t="str">
        <f t="shared" si="15"/>
        <v/>
      </c>
      <c r="AS30" s="42" t="str">
        <f t="shared" si="16"/>
        <v/>
      </c>
      <c r="AT30" s="42" t="str">
        <f t="shared" si="17"/>
        <v/>
      </c>
      <c r="AU30" s="42" t="str">
        <f t="shared" si="18"/>
        <v/>
      </c>
      <c r="AV30" s="42" t="str">
        <f t="shared" si="19"/>
        <v/>
      </c>
      <c r="AW30" s="42" t="str">
        <f t="shared" si="20"/>
        <v/>
      </c>
      <c r="AX30" s="42" t="str">
        <f t="shared" si="21"/>
        <v/>
      </c>
      <c r="AY30" s="42" t="str">
        <f t="shared" si="22"/>
        <v/>
      </c>
      <c r="AZ30" s="21" t="str">
        <f t="shared" si="23"/>
        <v/>
      </c>
      <c r="BA30" s="21" t="str">
        <f t="shared" si="24"/>
        <v/>
      </c>
      <c r="BB30" s="21" t="str">
        <f t="shared" si="25"/>
        <v/>
      </c>
      <c r="BC30" s="21" t="str">
        <f t="shared" si="26"/>
        <v>Y</v>
      </c>
      <c r="BD30" s="21" t="str">
        <f t="shared" si="27"/>
        <v>N</v>
      </c>
      <c r="BE30" s="21" t="str">
        <f t="shared" si="28"/>
        <v>N</v>
      </c>
      <c r="BF30" s="21" t="str">
        <f t="shared" si="29"/>
        <v>N</v>
      </c>
      <c r="BG30" s="21">
        <f t="shared" si="30"/>
        <v>1</v>
      </c>
      <c r="BH30" s="21"/>
    </row>
    <row r="31" spans="1:60" x14ac:dyDescent="0.25">
      <c r="A31" s="3"/>
      <c r="B31" s="22">
        <v>11</v>
      </c>
      <c r="C31" s="22">
        <f t="shared" si="0"/>
        <v>-14</v>
      </c>
      <c r="D31" s="22">
        <v>25</v>
      </c>
      <c r="E31" s="130" t="s">
        <v>78</v>
      </c>
      <c r="F31" s="65">
        <f t="shared" si="1"/>
        <v>106</v>
      </c>
      <c r="G31" s="42">
        <f t="shared" si="2"/>
        <v>41</v>
      </c>
      <c r="H31" s="25">
        <f t="shared" si="3"/>
        <v>50</v>
      </c>
      <c r="I31" s="43">
        <f t="shared" si="4"/>
        <v>15</v>
      </c>
      <c r="J31" s="43" t="str">
        <f t="shared" si="5"/>
        <v>N</v>
      </c>
      <c r="K31" s="23">
        <f>IFERROR(VLOOKUP(E31,XC!B:M,2,FALSE),"")</f>
        <v>5</v>
      </c>
      <c r="L31" s="23">
        <f>IFERROR(VLOOKUP(E31,XC!B:M,3,FALSE),"")</f>
        <v>5</v>
      </c>
      <c r="M31" s="23" t="str">
        <f>IFERROR(VLOOKUP(E31,WGP!CM:CT,6,FALSE),"")</f>
        <v/>
      </c>
      <c r="N31" s="23">
        <f>IFERROR(VLOOKUP(E31,XC!B:M,4,FALSE),"")</f>
        <v>5</v>
      </c>
      <c r="O31" s="23" t="str">
        <f>IFERROR(VLOOKUP(E31,WGP!BS:BZ,6,FALSE),"")</f>
        <v/>
      </c>
      <c r="P31" s="22">
        <f>IFERROR(VLOOKUP(E31,'Road-Relay'!C:M,11,FALSE),"")</f>
        <v>50</v>
      </c>
      <c r="Q31" s="23">
        <f>IFERROR(VLOOKUP(E31,XC!B:M,5,FALSE),"")</f>
        <v>0</v>
      </c>
      <c r="R31" s="24" t="str">
        <f>IFERROR(VLOOKUP(E31,'Road-Relay'!Q:AA,11,FALSE),"")</f>
        <v/>
      </c>
      <c r="S31" s="34">
        <f>IFERROR(VLOOKUP(E31,WGP!AY:BF,6,FALSE),"")</f>
        <v>41</v>
      </c>
      <c r="T31" s="34">
        <f>IFERROR(VLOOKUP(E31,XC!B:M,6,FALSE),"")</f>
        <v>0</v>
      </c>
      <c r="U31" s="23" t="str">
        <f>IFERROR(VLOOKUP(E31,'Road-Relay'!AE:AO,11,FALSE),"")</f>
        <v/>
      </c>
      <c r="V31" s="23" t="str">
        <f>IFERROR(VLOOKUP(E31,WGP!AE:AL,6,FALSE),"")</f>
        <v/>
      </c>
      <c r="W31" s="23">
        <f>IFERROR(VLOOKUP(E31,XC!B:M,7,FALSE),"")</f>
        <v>0</v>
      </c>
      <c r="X31" s="23" t="str">
        <f>IFERROR(VLOOKUP(E31,'Road-Relay'!AS:BC,11,FALSE),"")</f>
        <v/>
      </c>
      <c r="Y31" s="22" t="str">
        <f>IFERROR(VLOOKUP(E31,WGP!K:R,6,FALSE),"")</f>
        <v/>
      </c>
      <c r="Z31" s="22">
        <f>IFERROR(VLOOKUP(E31,XC!B:M,8,FALSE),"")</f>
        <v>0</v>
      </c>
      <c r="AA31" s="22">
        <f>IFERROR(VLOOKUP(E31,XC!B:M,9,FALSE),"")</f>
        <v>0</v>
      </c>
      <c r="AB31" s="23" t="str">
        <f>IFERROR(VLOOKUP(E31,'Road-Relay'!BG:BQ,11,FALSE),"")</f>
        <v/>
      </c>
      <c r="AC31" s="23">
        <f>IFERROR(VLOOKUP(E31,XC!B:M,10,FALSE),"")</f>
        <v>0</v>
      </c>
      <c r="AD31" s="23">
        <f>IFERROR(VLOOKUP(E31,XC!B:M,11,FALSE),"")</f>
        <v>0</v>
      </c>
      <c r="AE31" s="23" t="str">
        <f>IFERROR(VLOOKUP(E31,WGP!DF:DM,6,FALSE),"")</f>
        <v/>
      </c>
      <c r="AF31" s="23" t="str">
        <f>IFERROR(VLOOKUP(E31,'Road-Relay'!BU:CE,11,FALSE),"")</f>
        <v/>
      </c>
      <c r="AG31" s="43" t="str">
        <f>IFERROR(VLOOKUP(E31,'Road-Relay'!CI:CS,11,FALSE),"")</f>
        <v/>
      </c>
      <c r="AH31" s="62"/>
      <c r="AI31" s="42" t="str">
        <f t="shared" si="6"/>
        <v/>
      </c>
      <c r="AJ31" s="42" t="str">
        <f t="shared" si="7"/>
        <v/>
      </c>
      <c r="AK31" s="42">
        <f t="shared" si="8"/>
        <v>41</v>
      </c>
      <c r="AL31" s="42" t="str">
        <f t="shared" si="9"/>
        <v/>
      </c>
      <c r="AM31" s="42" t="str">
        <f t="shared" si="10"/>
        <v/>
      </c>
      <c r="AN31" s="42" t="str">
        <f t="shared" si="11"/>
        <v/>
      </c>
      <c r="AO31" s="21">
        <f t="shared" si="12"/>
        <v>41</v>
      </c>
      <c r="AP31" s="21" t="str">
        <f t="shared" si="13"/>
        <v/>
      </c>
      <c r="AQ31" s="21" t="str">
        <f t="shared" si="14"/>
        <v/>
      </c>
      <c r="AR31" s="21" t="str">
        <f t="shared" si="15"/>
        <v/>
      </c>
      <c r="AS31" s="42">
        <f t="shared" si="16"/>
        <v>50</v>
      </c>
      <c r="AT31" s="42" t="str">
        <f t="shared" si="17"/>
        <v/>
      </c>
      <c r="AU31" s="42" t="str">
        <f t="shared" si="18"/>
        <v/>
      </c>
      <c r="AV31" s="42" t="str">
        <f t="shared" si="19"/>
        <v/>
      </c>
      <c r="AW31" s="42" t="str">
        <f t="shared" si="20"/>
        <v/>
      </c>
      <c r="AX31" s="42" t="str">
        <f t="shared" si="21"/>
        <v/>
      </c>
      <c r="AY31" s="42" t="str">
        <f t="shared" si="22"/>
        <v/>
      </c>
      <c r="AZ31" s="21">
        <f t="shared" si="23"/>
        <v>50</v>
      </c>
      <c r="BA31" s="21" t="str">
        <f t="shared" si="24"/>
        <v/>
      </c>
      <c r="BB31" s="21" t="str">
        <f t="shared" si="25"/>
        <v/>
      </c>
      <c r="BC31" s="21" t="str">
        <f t="shared" si="26"/>
        <v>Y</v>
      </c>
      <c r="BD31" s="21" t="str">
        <f t="shared" si="27"/>
        <v>Y</v>
      </c>
      <c r="BE31" s="21" t="str">
        <f t="shared" si="28"/>
        <v>N</v>
      </c>
      <c r="BF31" s="21" t="str">
        <f t="shared" si="29"/>
        <v>Y</v>
      </c>
      <c r="BG31" s="21">
        <f t="shared" si="30"/>
        <v>3</v>
      </c>
      <c r="BH31" s="21"/>
    </row>
    <row r="32" spans="1:60" x14ac:dyDescent="0.25">
      <c r="A32" s="3"/>
      <c r="B32" s="22">
        <v>30</v>
      </c>
      <c r="C32" s="22">
        <f t="shared" si="0"/>
        <v>4</v>
      </c>
      <c r="D32" s="22">
        <v>26</v>
      </c>
      <c r="E32" s="130" t="s">
        <v>118</v>
      </c>
      <c r="F32" s="65">
        <f t="shared" si="1"/>
        <v>104</v>
      </c>
      <c r="G32" s="42">
        <f t="shared" si="2"/>
        <v>99</v>
      </c>
      <c r="H32" s="25">
        <f t="shared" si="3"/>
        <v>0</v>
      </c>
      <c r="I32" s="43">
        <f t="shared" si="4"/>
        <v>5</v>
      </c>
      <c r="J32" s="43" t="str">
        <f t="shared" si="5"/>
        <v>N</v>
      </c>
      <c r="K32" s="23">
        <f>IFERROR(VLOOKUP(E32,XC!B:M,2,FALSE),"")</f>
        <v>5</v>
      </c>
      <c r="L32" s="23">
        <f>IFERROR(VLOOKUP(E32,XC!B:M,3,FALSE),"")</f>
        <v>0</v>
      </c>
      <c r="M32" s="23">
        <f>IFERROR(VLOOKUP(E32,WGP!CM:CT,6,FALSE),"")</f>
        <v>36</v>
      </c>
      <c r="N32" s="23">
        <f>IFERROR(VLOOKUP(E32,XC!B:M,4,FALSE),"")</f>
        <v>0</v>
      </c>
      <c r="O32" s="23">
        <f>IFERROR(VLOOKUP(E32,WGP!BS:BZ,6,FALSE),"")</f>
        <v>20</v>
      </c>
      <c r="P32" s="22" t="str">
        <f>IFERROR(VLOOKUP(E32,'Road-Relay'!C:M,11,FALSE),"")</f>
        <v/>
      </c>
      <c r="Q32" s="23">
        <f>IFERROR(VLOOKUP(E32,XC!B:M,5,FALSE),"")</f>
        <v>0</v>
      </c>
      <c r="R32" s="24" t="str">
        <f>IFERROR(VLOOKUP(E32,'Road-Relay'!Q:AA,11,FALSE),"")</f>
        <v/>
      </c>
      <c r="S32" s="34" t="str">
        <f>IFERROR(VLOOKUP(E32,WGP!AY:BF,6,FALSE),"")</f>
        <v/>
      </c>
      <c r="T32" s="34">
        <f>IFERROR(VLOOKUP(E32,XC!B:M,6,FALSE),"")</f>
        <v>0</v>
      </c>
      <c r="U32" s="23" t="str">
        <f>IFERROR(VLOOKUP(E32,'Road-Relay'!AE:AO,11,FALSE),"")</f>
        <v/>
      </c>
      <c r="V32" s="23">
        <f>IFERROR(VLOOKUP(E32,WGP!AE:AL,6,FALSE),"")</f>
        <v>43</v>
      </c>
      <c r="W32" s="23">
        <f>IFERROR(VLOOKUP(E32,XC!B:M,7,FALSE),"")</f>
        <v>0</v>
      </c>
      <c r="X32" s="23" t="str">
        <f>IFERROR(VLOOKUP(E32,'Road-Relay'!AS:BC,11,FALSE),"")</f>
        <v/>
      </c>
      <c r="Y32" s="22" t="str">
        <f>IFERROR(VLOOKUP(E32,WGP!K:R,6,FALSE),"")</f>
        <v/>
      </c>
      <c r="Z32" s="22">
        <f>IFERROR(VLOOKUP(E32,XC!B:M,8,FALSE),"")</f>
        <v>0</v>
      </c>
      <c r="AA32" s="22">
        <f>IFERROR(VLOOKUP(E32,XC!B:M,9,FALSE),"")</f>
        <v>0</v>
      </c>
      <c r="AB32" s="23" t="str">
        <f>IFERROR(VLOOKUP(E32,'Road-Relay'!BG:BQ,11,FALSE),"")</f>
        <v/>
      </c>
      <c r="AC32" s="23">
        <f>IFERROR(VLOOKUP(E32,XC!B:M,10,FALSE),"")</f>
        <v>0</v>
      </c>
      <c r="AD32" s="23">
        <f>IFERROR(VLOOKUP(E32,XC!B:M,11,FALSE),"")</f>
        <v>0</v>
      </c>
      <c r="AE32" s="23" t="str">
        <f>IFERROR(VLOOKUP(E32,WGP!DF:DM,6,FALSE),"")</f>
        <v/>
      </c>
      <c r="AF32" s="23" t="str">
        <f>IFERROR(VLOOKUP(E32,'Road-Relay'!BU:CE,11,FALSE),"")</f>
        <v/>
      </c>
      <c r="AG32" s="43" t="str">
        <f>IFERROR(VLOOKUP(E32,'Road-Relay'!CI:CS,11,FALSE),"")</f>
        <v/>
      </c>
      <c r="AH32" s="62"/>
      <c r="AI32" s="42">
        <f t="shared" si="6"/>
        <v>36</v>
      </c>
      <c r="AJ32" s="42">
        <f t="shared" si="7"/>
        <v>20</v>
      </c>
      <c r="AK32" s="42" t="str">
        <f t="shared" si="8"/>
        <v/>
      </c>
      <c r="AL32" s="42">
        <f t="shared" si="9"/>
        <v>43</v>
      </c>
      <c r="AM32" s="42" t="str">
        <f t="shared" si="10"/>
        <v/>
      </c>
      <c r="AN32" s="42" t="str">
        <f t="shared" si="11"/>
        <v/>
      </c>
      <c r="AO32" s="21">
        <f t="shared" si="12"/>
        <v>43</v>
      </c>
      <c r="AP32" s="21">
        <f t="shared" si="13"/>
        <v>36</v>
      </c>
      <c r="AQ32" s="21">
        <f t="shared" si="14"/>
        <v>20</v>
      </c>
      <c r="AR32" s="21" t="str">
        <f t="shared" si="15"/>
        <v/>
      </c>
      <c r="AS32" s="42" t="str">
        <f t="shared" si="16"/>
        <v/>
      </c>
      <c r="AT32" s="42" t="str">
        <f t="shared" si="17"/>
        <v/>
      </c>
      <c r="AU32" s="42" t="str">
        <f t="shared" si="18"/>
        <v/>
      </c>
      <c r="AV32" s="42" t="str">
        <f t="shared" si="19"/>
        <v/>
      </c>
      <c r="AW32" s="42" t="str">
        <f t="shared" si="20"/>
        <v/>
      </c>
      <c r="AX32" s="42" t="str">
        <f t="shared" si="21"/>
        <v/>
      </c>
      <c r="AY32" s="42" t="str">
        <f t="shared" si="22"/>
        <v/>
      </c>
      <c r="AZ32" s="21" t="str">
        <f t="shared" si="23"/>
        <v/>
      </c>
      <c r="BA32" s="21" t="str">
        <f t="shared" si="24"/>
        <v/>
      </c>
      <c r="BB32" s="21" t="str">
        <f t="shared" si="25"/>
        <v/>
      </c>
      <c r="BC32" s="21" t="str">
        <f t="shared" si="26"/>
        <v>Y</v>
      </c>
      <c r="BD32" s="21" t="str">
        <f t="shared" si="27"/>
        <v>N</v>
      </c>
      <c r="BE32" s="21" t="str">
        <f t="shared" si="28"/>
        <v>N</v>
      </c>
      <c r="BF32" s="21" t="str">
        <f t="shared" si="29"/>
        <v>Y</v>
      </c>
      <c r="BG32" s="21">
        <f t="shared" si="30"/>
        <v>2</v>
      </c>
      <c r="BH32" s="21"/>
    </row>
    <row r="33" spans="1:60" x14ac:dyDescent="0.25">
      <c r="A33" s="3"/>
      <c r="B33" s="22">
        <v>31</v>
      </c>
      <c r="C33" s="22">
        <f t="shared" si="0"/>
        <v>4</v>
      </c>
      <c r="D33" s="22">
        <v>27</v>
      </c>
      <c r="E33" s="130" t="s">
        <v>262</v>
      </c>
      <c r="F33" s="65">
        <f t="shared" si="1"/>
        <v>102</v>
      </c>
      <c r="G33" s="42">
        <f t="shared" si="2"/>
        <v>60</v>
      </c>
      <c r="H33" s="25">
        <f t="shared" si="3"/>
        <v>32</v>
      </c>
      <c r="I33" s="43">
        <f t="shared" si="4"/>
        <v>10</v>
      </c>
      <c r="J33" s="43" t="str">
        <f t="shared" si="5"/>
        <v>N</v>
      </c>
      <c r="K33" s="23">
        <f>IFERROR(VLOOKUP(E33,XC!B:M,2,FALSE),"")</f>
        <v>0</v>
      </c>
      <c r="L33" s="23">
        <f>IFERROR(VLOOKUP(E33,XC!B:M,3,FALSE),"")</f>
        <v>0</v>
      </c>
      <c r="M33" s="23" t="str">
        <f>IFERROR(VLOOKUP(E33,WGP!CM:CT,6,FALSE),"")</f>
        <v/>
      </c>
      <c r="N33" s="23">
        <f>IFERROR(VLOOKUP(E33,XC!B:M,4,FALSE),"")</f>
        <v>0</v>
      </c>
      <c r="O33" s="23">
        <f>IFERROR(VLOOKUP(E33,WGP!BS:BZ,6,FALSE),"")</f>
        <v>20</v>
      </c>
      <c r="P33" s="22">
        <f>IFERROR(VLOOKUP(E33,'Road-Relay'!C:M,11,FALSE),"")</f>
        <v>32</v>
      </c>
      <c r="Q33" s="23">
        <f>IFERROR(VLOOKUP(E33,XC!B:M,5,FALSE),"")</f>
        <v>5</v>
      </c>
      <c r="R33" s="24" t="str">
        <f>IFERROR(VLOOKUP(E33,'Road-Relay'!Q:AA,11,FALSE),"")</f>
        <v/>
      </c>
      <c r="S33" s="34" t="str">
        <f>IFERROR(VLOOKUP(E33,WGP!AY:BF,6,FALSE),"")</f>
        <v/>
      </c>
      <c r="T33" s="34">
        <f>IFERROR(VLOOKUP(E33,XC!B:M,6,FALSE),"")</f>
        <v>0</v>
      </c>
      <c r="U33" s="23" t="str">
        <f>IFERROR(VLOOKUP(E33,'Road-Relay'!AE:AO,11,FALSE),"")</f>
        <v/>
      </c>
      <c r="V33" s="23">
        <f>IFERROR(VLOOKUP(E33,WGP!AE:AL,6,FALSE),"")</f>
        <v>40</v>
      </c>
      <c r="W33" s="23">
        <f>IFERROR(VLOOKUP(E33,XC!B:M,7,FALSE),"")</f>
        <v>5</v>
      </c>
      <c r="X33" s="23" t="str">
        <f>IFERROR(VLOOKUP(E33,'Road-Relay'!AS:BC,11,FALSE),"")</f>
        <v/>
      </c>
      <c r="Y33" s="22" t="str">
        <f>IFERROR(VLOOKUP(E33,WGP!K:R,6,FALSE),"")</f>
        <v/>
      </c>
      <c r="Z33" s="22">
        <f>IFERROR(VLOOKUP(E33,XC!B:M,8,FALSE),"")</f>
        <v>0</v>
      </c>
      <c r="AA33" s="22">
        <f>IFERROR(VLOOKUP(E33,XC!B:M,9,FALSE),"")</f>
        <v>0</v>
      </c>
      <c r="AB33" s="23" t="str">
        <f>IFERROR(VLOOKUP(E33,'Road-Relay'!BG:BQ,11,FALSE),"")</f>
        <v/>
      </c>
      <c r="AC33" s="23">
        <f>IFERROR(VLOOKUP(E33,XC!B:M,10,FALSE),"")</f>
        <v>0</v>
      </c>
      <c r="AD33" s="23">
        <f>IFERROR(VLOOKUP(E33,XC!B:M,11,FALSE),"")</f>
        <v>0</v>
      </c>
      <c r="AE33" s="23" t="str">
        <f>IFERROR(VLOOKUP(E33,WGP!DF:DM,6,FALSE),"")</f>
        <v/>
      </c>
      <c r="AF33" s="23" t="str">
        <f>IFERROR(VLOOKUP(E33,'Road-Relay'!BU:CE,11,FALSE),"")</f>
        <v/>
      </c>
      <c r="AG33" s="43" t="str">
        <f>IFERROR(VLOOKUP(E33,'Road-Relay'!CI:CS,11,FALSE),"")</f>
        <v/>
      </c>
      <c r="AH33" s="62"/>
      <c r="AI33" s="42" t="str">
        <f t="shared" si="6"/>
        <v/>
      </c>
      <c r="AJ33" s="42">
        <f t="shared" si="7"/>
        <v>20</v>
      </c>
      <c r="AK33" s="42" t="str">
        <f t="shared" si="8"/>
        <v/>
      </c>
      <c r="AL33" s="42">
        <f t="shared" si="9"/>
        <v>40</v>
      </c>
      <c r="AM33" s="42" t="str">
        <f t="shared" si="10"/>
        <v/>
      </c>
      <c r="AN33" s="42" t="str">
        <f t="shared" si="11"/>
        <v/>
      </c>
      <c r="AO33" s="21">
        <f t="shared" si="12"/>
        <v>40</v>
      </c>
      <c r="AP33" s="21">
        <f t="shared" si="13"/>
        <v>20</v>
      </c>
      <c r="AQ33" s="21" t="str">
        <f t="shared" si="14"/>
        <v/>
      </c>
      <c r="AR33" s="21" t="str">
        <f t="shared" si="15"/>
        <v/>
      </c>
      <c r="AS33" s="42">
        <f t="shared" si="16"/>
        <v>32</v>
      </c>
      <c r="AT33" s="42" t="str">
        <f t="shared" si="17"/>
        <v/>
      </c>
      <c r="AU33" s="42" t="str">
        <f t="shared" si="18"/>
        <v/>
      </c>
      <c r="AV33" s="42" t="str">
        <f t="shared" si="19"/>
        <v/>
      </c>
      <c r="AW33" s="42" t="str">
        <f t="shared" si="20"/>
        <v/>
      </c>
      <c r="AX33" s="42" t="str">
        <f t="shared" si="21"/>
        <v/>
      </c>
      <c r="AY33" s="42" t="str">
        <f t="shared" si="22"/>
        <v/>
      </c>
      <c r="AZ33" s="21">
        <f t="shared" si="23"/>
        <v>32</v>
      </c>
      <c r="BA33" s="21" t="str">
        <f t="shared" si="24"/>
        <v/>
      </c>
      <c r="BB33" s="21" t="str">
        <f t="shared" si="25"/>
        <v/>
      </c>
      <c r="BC33" s="21" t="str">
        <f t="shared" si="26"/>
        <v>Y</v>
      </c>
      <c r="BD33" s="21" t="str">
        <f t="shared" si="27"/>
        <v>Y</v>
      </c>
      <c r="BE33" s="21" t="str">
        <f t="shared" si="28"/>
        <v>N</v>
      </c>
      <c r="BF33" s="21" t="str">
        <f t="shared" si="29"/>
        <v>Y</v>
      </c>
      <c r="BG33" s="21">
        <f t="shared" si="30"/>
        <v>3</v>
      </c>
      <c r="BH33" s="21"/>
    </row>
    <row r="34" spans="1:60" x14ac:dyDescent="0.25">
      <c r="A34" s="3"/>
      <c r="B34" s="22">
        <v>26</v>
      </c>
      <c r="C34" s="22">
        <f t="shared" si="0"/>
        <v>-2</v>
      </c>
      <c r="D34" s="22">
        <v>28</v>
      </c>
      <c r="E34" s="130" t="s">
        <v>1454</v>
      </c>
      <c r="F34" s="65">
        <f t="shared" si="1"/>
        <v>101</v>
      </c>
      <c r="G34" s="42">
        <f t="shared" si="2"/>
        <v>101</v>
      </c>
      <c r="H34" s="25">
        <f t="shared" si="3"/>
        <v>0</v>
      </c>
      <c r="I34" s="43">
        <f t="shared" si="4"/>
        <v>0</v>
      </c>
      <c r="J34" s="43" t="str">
        <f t="shared" si="5"/>
        <v>N</v>
      </c>
      <c r="K34" s="23" t="str">
        <f>IFERROR(VLOOKUP(E34,XC!B:M,2,FALSE),"")</f>
        <v/>
      </c>
      <c r="L34" s="23" t="str">
        <f>IFERROR(VLOOKUP(E34,XC!B:M,3,FALSE),"")</f>
        <v/>
      </c>
      <c r="M34" s="23">
        <f>IFERROR(VLOOKUP(E34,WGP!CM:CT,6,FALSE),"")</f>
        <v>20</v>
      </c>
      <c r="N34" s="23" t="str">
        <f>IFERROR(VLOOKUP(E34,XC!B:M,4,FALSE),"")</f>
        <v/>
      </c>
      <c r="O34" s="23" t="str">
        <f>IFERROR(VLOOKUP(E34,WGP!BS:BZ,6,FALSE),"")</f>
        <v/>
      </c>
      <c r="P34" s="22" t="str">
        <f>IFERROR(VLOOKUP(E34,'Road-Relay'!C:M,11,FALSE),"")</f>
        <v/>
      </c>
      <c r="Q34" s="23" t="str">
        <f>IFERROR(VLOOKUP(E34,XC!B:M,5,FALSE),"")</f>
        <v/>
      </c>
      <c r="R34" s="24" t="str">
        <f>IFERROR(VLOOKUP(E34,'Road-Relay'!Q:AA,11,FALSE),"")</f>
        <v/>
      </c>
      <c r="S34" s="34">
        <f>IFERROR(VLOOKUP(E34,WGP!AY:BF,6,FALSE),"")</f>
        <v>49</v>
      </c>
      <c r="T34" s="34" t="str">
        <f>IFERROR(VLOOKUP(E34,XC!B:M,6,FALSE),"")</f>
        <v/>
      </c>
      <c r="U34" s="23" t="str">
        <f>IFERROR(VLOOKUP(E34,'Road-Relay'!AE:AO,11,FALSE),"")</f>
        <v/>
      </c>
      <c r="V34" s="23" t="str">
        <f>IFERROR(VLOOKUP(E34,WGP!AE:AL,6,FALSE),"")</f>
        <v/>
      </c>
      <c r="W34" s="23" t="str">
        <f>IFERROR(VLOOKUP(E34,XC!B:M,7,FALSE),"")</f>
        <v/>
      </c>
      <c r="X34" s="23" t="str">
        <f>IFERROR(VLOOKUP(E34,'Road-Relay'!AS:BC,11,FALSE),"")</f>
        <v/>
      </c>
      <c r="Y34" s="22">
        <f>IFERROR(VLOOKUP(E34,WGP!K:R,6,FALSE),"")</f>
        <v>32</v>
      </c>
      <c r="Z34" s="22" t="str">
        <f>IFERROR(VLOOKUP(E34,XC!B:M,8,FALSE),"")</f>
        <v/>
      </c>
      <c r="AA34" s="22" t="str">
        <f>IFERROR(VLOOKUP(E34,XC!B:M,9,FALSE),"")</f>
        <v/>
      </c>
      <c r="AB34" s="23" t="str">
        <f>IFERROR(VLOOKUP(E34,'Road-Relay'!BG:BQ,11,FALSE),"")</f>
        <v/>
      </c>
      <c r="AC34" s="23" t="str">
        <f>IFERROR(VLOOKUP(E34,XC!B:M,10,FALSE),"")</f>
        <v/>
      </c>
      <c r="AD34" s="23" t="str">
        <f>IFERROR(VLOOKUP(E34,XC!B:M,11,FALSE),"")</f>
        <v/>
      </c>
      <c r="AE34" s="23" t="str">
        <f>IFERROR(VLOOKUP(E34,WGP!DF:DM,6,FALSE),"")</f>
        <v/>
      </c>
      <c r="AF34" s="23" t="str">
        <f>IFERROR(VLOOKUP(E34,'Road-Relay'!BU:CE,11,FALSE),"")</f>
        <v/>
      </c>
      <c r="AG34" s="43" t="str">
        <f>IFERROR(VLOOKUP(E34,'Road-Relay'!CI:CS,11,FALSE),"")</f>
        <v/>
      </c>
      <c r="AH34" s="62"/>
      <c r="AI34" s="42">
        <f t="shared" si="6"/>
        <v>20</v>
      </c>
      <c r="AJ34" s="42" t="str">
        <f t="shared" si="7"/>
        <v/>
      </c>
      <c r="AK34" s="42">
        <f t="shared" si="8"/>
        <v>49</v>
      </c>
      <c r="AL34" s="42" t="str">
        <f t="shared" si="9"/>
        <v/>
      </c>
      <c r="AM34" s="42">
        <f t="shared" si="10"/>
        <v>32</v>
      </c>
      <c r="AN34" s="42" t="str">
        <f t="shared" si="11"/>
        <v/>
      </c>
      <c r="AO34" s="21">
        <f t="shared" si="12"/>
        <v>49</v>
      </c>
      <c r="AP34" s="21">
        <f t="shared" si="13"/>
        <v>32</v>
      </c>
      <c r="AQ34" s="21">
        <f t="shared" si="14"/>
        <v>20</v>
      </c>
      <c r="AR34" s="21" t="str">
        <f t="shared" si="15"/>
        <v/>
      </c>
      <c r="AS34" s="42" t="str">
        <f t="shared" si="16"/>
        <v/>
      </c>
      <c r="AT34" s="42" t="str">
        <f t="shared" si="17"/>
        <v/>
      </c>
      <c r="AU34" s="42" t="str">
        <f t="shared" si="18"/>
        <v/>
      </c>
      <c r="AV34" s="42" t="str">
        <f t="shared" si="19"/>
        <v/>
      </c>
      <c r="AW34" s="42" t="str">
        <f t="shared" si="20"/>
        <v/>
      </c>
      <c r="AX34" s="42" t="str">
        <f t="shared" si="21"/>
        <v/>
      </c>
      <c r="AY34" s="42" t="str">
        <f t="shared" si="22"/>
        <v/>
      </c>
      <c r="AZ34" s="21" t="str">
        <f t="shared" si="23"/>
        <v/>
      </c>
      <c r="BA34" s="21" t="str">
        <f t="shared" si="24"/>
        <v/>
      </c>
      <c r="BB34" s="21" t="str">
        <f t="shared" si="25"/>
        <v/>
      </c>
      <c r="BC34" s="21" t="str">
        <f t="shared" si="26"/>
        <v>Y</v>
      </c>
      <c r="BD34" s="21" t="str">
        <f t="shared" si="27"/>
        <v>N</v>
      </c>
      <c r="BE34" s="21" t="str">
        <f t="shared" si="28"/>
        <v>N</v>
      </c>
      <c r="BF34" s="21" t="str">
        <f t="shared" si="29"/>
        <v>N</v>
      </c>
      <c r="BG34" s="21">
        <f t="shared" si="30"/>
        <v>1</v>
      </c>
      <c r="BH34" s="21"/>
    </row>
    <row r="35" spans="1:60" x14ac:dyDescent="0.25">
      <c r="A35" s="3"/>
      <c r="B35" s="22">
        <v>28</v>
      </c>
      <c r="C35" s="22">
        <f t="shared" si="0"/>
        <v>0</v>
      </c>
      <c r="D35" s="22">
        <v>28</v>
      </c>
      <c r="E35" s="130" t="s">
        <v>108</v>
      </c>
      <c r="F35" s="65">
        <f t="shared" si="1"/>
        <v>101</v>
      </c>
      <c r="G35" s="42">
        <f t="shared" si="2"/>
        <v>101</v>
      </c>
      <c r="H35" s="25">
        <f t="shared" si="3"/>
        <v>0</v>
      </c>
      <c r="I35" s="43">
        <f t="shared" si="4"/>
        <v>0</v>
      </c>
      <c r="J35" s="43" t="str">
        <f t="shared" si="5"/>
        <v>N</v>
      </c>
      <c r="K35" s="23" t="str">
        <f>IFERROR(VLOOKUP(E35,XC!B:M,2,FALSE),"")</f>
        <v/>
      </c>
      <c r="L35" s="23" t="str">
        <f>IFERROR(VLOOKUP(E35,XC!B:M,3,FALSE),"")</f>
        <v/>
      </c>
      <c r="M35" s="23">
        <f>IFERROR(VLOOKUP(E35,WGP!CM:CT,6,FALSE),"")</f>
        <v>32</v>
      </c>
      <c r="N35" s="23" t="str">
        <f>IFERROR(VLOOKUP(E35,XC!B:M,4,FALSE),"")</f>
        <v/>
      </c>
      <c r="O35" s="23">
        <f>IFERROR(VLOOKUP(E35,WGP!BS:BZ,6,FALSE),"")</f>
        <v>30</v>
      </c>
      <c r="P35" s="22" t="str">
        <f>IFERROR(VLOOKUP(E35,'Road-Relay'!C:M,11,FALSE),"")</f>
        <v/>
      </c>
      <c r="Q35" s="23" t="str">
        <f>IFERROR(VLOOKUP(E35,XC!B:M,5,FALSE),"")</f>
        <v/>
      </c>
      <c r="R35" s="24" t="str">
        <f>IFERROR(VLOOKUP(E35,'Road-Relay'!Q:AA,11,FALSE),"")</f>
        <v/>
      </c>
      <c r="S35" s="34" t="str">
        <f>IFERROR(VLOOKUP(E35,WGP!AY:BF,6,FALSE),"")</f>
        <v/>
      </c>
      <c r="T35" s="34" t="str">
        <f>IFERROR(VLOOKUP(E35,XC!B:M,6,FALSE),"")</f>
        <v/>
      </c>
      <c r="U35" s="23" t="str">
        <f>IFERROR(VLOOKUP(E35,'Road-Relay'!AE:AO,11,FALSE),"")</f>
        <v/>
      </c>
      <c r="V35" s="23" t="str">
        <f>IFERROR(VLOOKUP(E35,WGP!AE:AL,6,FALSE),"")</f>
        <v/>
      </c>
      <c r="W35" s="23" t="str">
        <f>IFERROR(VLOOKUP(E35,XC!B:M,7,FALSE),"")</f>
        <v/>
      </c>
      <c r="X35" s="23" t="str">
        <f>IFERROR(VLOOKUP(E35,'Road-Relay'!AS:BC,11,FALSE),"")</f>
        <v/>
      </c>
      <c r="Y35" s="22">
        <f>IFERROR(VLOOKUP(E35,WGP!K:R,6,FALSE),"")</f>
        <v>39</v>
      </c>
      <c r="Z35" s="22" t="str">
        <f>IFERROR(VLOOKUP(E35,XC!B:M,8,FALSE),"")</f>
        <v/>
      </c>
      <c r="AA35" s="22" t="str">
        <f>IFERROR(VLOOKUP(E35,XC!B:M,9,FALSE),"")</f>
        <v/>
      </c>
      <c r="AB35" s="23" t="str">
        <f>IFERROR(VLOOKUP(E35,'Road-Relay'!BG:BQ,11,FALSE),"")</f>
        <v/>
      </c>
      <c r="AC35" s="23" t="str">
        <f>IFERROR(VLOOKUP(E35,XC!B:M,10,FALSE),"")</f>
        <v/>
      </c>
      <c r="AD35" s="23" t="str">
        <f>IFERROR(VLOOKUP(E35,XC!B:M,11,FALSE),"")</f>
        <v/>
      </c>
      <c r="AE35" s="23" t="str">
        <f>IFERROR(VLOOKUP(E35,WGP!DF:DM,6,FALSE),"")</f>
        <v/>
      </c>
      <c r="AF35" s="23" t="str">
        <f>IFERROR(VLOOKUP(E35,'Road-Relay'!BU:CE,11,FALSE),"")</f>
        <v/>
      </c>
      <c r="AG35" s="43" t="str">
        <f>IFERROR(VLOOKUP(E35,'Road-Relay'!CI:CS,11,FALSE),"")</f>
        <v/>
      </c>
      <c r="AH35" s="62"/>
      <c r="AI35" s="42">
        <f t="shared" si="6"/>
        <v>32</v>
      </c>
      <c r="AJ35" s="42">
        <f t="shared" si="7"/>
        <v>30</v>
      </c>
      <c r="AK35" s="42" t="str">
        <f t="shared" si="8"/>
        <v/>
      </c>
      <c r="AL35" s="42" t="str">
        <f t="shared" si="9"/>
        <v/>
      </c>
      <c r="AM35" s="42">
        <f t="shared" si="10"/>
        <v>39</v>
      </c>
      <c r="AN35" s="42" t="str">
        <f t="shared" si="11"/>
        <v/>
      </c>
      <c r="AO35" s="21">
        <f t="shared" si="12"/>
        <v>39</v>
      </c>
      <c r="AP35" s="21">
        <f t="shared" si="13"/>
        <v>32</v>
      </c>
      <c r="AQ35" s="21">
        <f t="shared" si="14"/>
        <v>30</v>
      </c>
      <c r="AR35" s="21" t="str">
        <f t="shared" si="15"/>
        <v/>
      </c>
      <c r="AS35" s="42" t="str">
        <f t="shared" si="16"/>
        <v/>
      </c>
      <c r="AT35" s="42" t="str">
        <f t="shared" si="17"/>
        <v/>
      </c>
      <c r="AU35" s="42" t="str">
        <f t="shared" si="18"/>
        <v/>
      </c>
      <c r="AV35" s="42" t="str">
        <f t="shared" si="19"/>
        <v/>
      </c>
      <c r="AW35" s="42" t="str">
        <f t="shared" si="20"/>
        <v/>
      </c>
      <c r="AX35" s="42" t="str">
        <f t="shared" si="21"/>
        <v/>
      </c>
      <c r="AY35" s="42" t="str">
        <f t="shared" si="22"/>
        <v/>
      </c>
      <c r="AZ35" s="21" t="str">
        <f t="shared" si="23"/>
        <v/>
      </c>
      <c r="BA35" s="21" t="str">
        <f t="shared" si="24"/>
        <v/>
      </c>
      <c r="BB35" s="21" t="str">
        <f t="shared" si="25"/>
        <v/>
      </c>
      <c r="BC35" s="21" t="str">
        <f t="shared" si="26"/>
        <v>Y</v>
      </c>
      <c r="BD35" s="21" t="str">
        <f t="shared" si="27"/>
        <v>N</v>
      </c>
      <c r="BE35" s="21" t="str">
        <f t="shared" si="28"/>
        <v>N</v>
      </c>
      <c r="BF35" s="21" t="str">
        <f t="shared" si="29"/>
        <v>N</v>
      </c>
      <c r="BG35" s="21">
        <f t="shared" si="30"/>
        <v>1</v>
      </c>
      <c r="BH35" s="21"/>
    </row>
    <row r="36" spans="1:60" x14ac:dyDescent="0.25">
      <c r="A36" s="3"/>
      <c r="B36" s="22">
        <v>14</v>
      </c>
      <c r="C36" s="22">
        <f t="shared" si="0"/>
        <v>-16</v>
      </c>
      <c r="D36" s="22">
        <v>30</v>
      </c>
      <c r="E36" s="130" t="s">
        <v>109</v>
      </c>
      <c r="F36" s="65">
        <f t="shared" si="1"/>
        <v>94</v>
      </c>
      <c r="G36" s="42">
        <f t="shared" si="2"/>
        <v>84</v>
      </c>
      <c r="H36" s="25">
        <f t="shared" si="3"/>
        <v>0</v>
      </c>
      <c r="I36" s="43">
        <f t="shared" si="4"/>
        <v>10</v>
      </c>
      <c r="J36" s="43" t="str">
        <f t="shared" si="5"/>
        <v>N</v>
      </c>
      <c r="K36" s="23">
        <f>IFERROR(VLOOKUP(E36,XC!B:M,2,FALSE),"")</f>
        <v>5</v>
      </c>
      <c r="L36" s="23">
        <f>IFERROR(VLOOKUP(E36,XC!B:M,3,FALSE),"")</f>
        <v>0</v>
      </c>
      <c r="M36" s="23">
        <f>IFERROR(VLOOKUP(E36,WGP!CM:CT,6,FALSE),"")</f>
        <v>49</v>
      </c>
      <c r="N36" s="23">
        <f>IFERROR(VLOOKUP(E36,XC!B:M,4,FALSE),"")</f>
        <v>5</v>
      </c>
      <c r="O36" s="23" t="str">
        <f>IFERROR(VLOOKUP(E36,WGP!BS:BZ,6,FALSE),"")</f>
        <v/>
      </c>
      <c r="P36" s="22" t="str">
        <f>IFERROR(VLOOKUP(E36,'Road-Relay'!C:M,11,FALSE),"")</f>
        <v/>
      </c>
      <c r="Q36" s="23">
        <f>IFERROR(VLOOKUP(E36,XC!B:M,5,FALSE),"")</f>
        <v>0</v>
      </c>
      <c r="R36" s="24" t="str">
        <f>IFERROR(VLOOKUP(E36,'Road-Relay'!Q:AA,11,FALSE),"")</f>
        <v/>
      </c>
      <c r="S36" s="34">
        <f>IFERROR(VLOOKUP(E36,WGP!AY:BF,6,FALSE),"")</f>
        <v>35</v>
      </c>
      <c r="T36" s="34">
        <f>IFERROR(VLOOKUP(E36,XC!B:M,6,FALSE),"")</f>
        <v>0</v>
      </c>
      <c r="U36" s="23" t="str">
        <f>IFERROR(VLOOKUP(E36,'Road-Relay'!AE:AO,11,FALSE),"")</f>
        <v/>
      </c>
      <c r="V36" s="23" t="str">
        <f>IFERROR(VLOOKUP(E36,WGP!AE:AL,6,FALSE),"")</f>
        <v/>
      </c>
      <c r="W36" s="23">
        <f>IFERROR(VLOOKUP(E36,XC!B:M,7,FALSE),"")</f>
        <v>0</v>
      </c>
      <c r="X36" s="23" t="str">
        <f>IFERROR(VLOOKUP(E36,'Road-Relay'!AS:BC,11,FALSE),"")</f>
        <v/>
      </c>
      <c r="Y36" s="22" t="str">
        <f>IFERROR(VLOOKUP(E36,WGP!K:R,6,FALSE),"")</f>
        <v/>
      </c>
      <c r="Z36" s="22">
        <f>IFERROR(VLOOKUP(E36,XC!B:M,8,FALSE),"")</f>
        <v>0</v>
      </c>
      <c r="AA36" s="22">
        <f>IFERROR(VLOOKUP(E36,XC!B:M,9,FALSE),"")</f>
        <v>0</v>
      </c>
      <c r="AB36" s="23" t="str">
        <f>IFERROR(VLOOKUP(E36,'Road-Relay'!BG:BQ,11,FALSE),"")</f>
        <v/>
      </c>
      <c r="AC36" s="23">
        <f>IFERROR(VLOOKUP(E36,XC!B:M,10,FALSE),"")</f>
        <v>0</v>
      </c>
      <c r="AD36" s="23">
        <f>IFERROR(VLOOKUP(E36,XC!B:M,11,FALSE),"")</f>
        <v>0</v>
      </c>
      <c r="AE36" s="23" t="str">
        <f>IFERROR(VLOOKUP(E36,WGP!DF:DM,6,FALSE),"")</f>
        <v/>
      </c>
      <c r="AF36" s="23" t="str">
        <f>IFERROR(VLOOKUP(E36,'Road-Relay'!BU:CE,11,FALSE),"")</f>
        <v/>
      </c>
      <c r="AG36" s="43" t="str">
        <f>IFERROR(VLOOKUP(E36,'Road-Relay'!CI:CS,11,FALSE),"")</f>
        <v/>
      </c>
      <c r="AH36" s="62"/>
      <c r="AI36" s="42">
        <f t="shared" si="6"/>
        <v>49</v>
      </c>
      <c r="AJ36" s="42" t="str">
        <f t="shared" si="7"/>
        <v/>
      </c>
      <c r="AK36" s="42">
        <f t="shared" si="8"/>
        <v>35</v>
      </c>
      <c r="AL36" s="42" t="str">
        <f t="shared" si="9"/>
        <v/>
      </c>
      <c r="AM36" s="42" t="str">
        <f t="shared" si="10"/>
        <v/>
      </c>
      <c r="AN36" s="42" t="str">
        <f t="shared" si="11"/>
        <v/>
      </c>
      <c r="AO36" s="21">
        <f t="shared" si="12"/>
        <v>49</v>
      </c>
      <c r="AP36" s="21">
        <f t="shared" si="13"/>
        <v>35</v>
      </c>
      <c r="AQ36" s="21" t="str">
        <f t="shared" si="14"/>
        <v/>
      </c>
      <c r="AR36" s="21" t="str">
        <f t="shared" si="15"/>
        <v/>
      </c>
      <c r="AS36" s="42" t="str">
        <f t="shared" si="16"/>
        <v/>
      </c>
      <c r="AT36" s="42" t="str">
        <f t="shared" si="17"/>
        <v/>
      </c>
      <c r="AU36" s="42" t="str">
        <f t="shared" si="18"/>
        <v/>
      </c>
      <c r="AV36" s="42" t="str">
        <f t="shared" si="19"/>
        <v/>
      </c>
      <c r="AW36" s="42" t="str">
        <f t="shared" si="20"/>
        <v/>
      </c>
      <c r="AX36" s="42" t="str">
        <f t="shared" si="21"/>
        <v/>
      </c>
      <c r="AY36" s="42" t="str">
        <f t="shared" si="22"/>
        <v/>
      </c>
      <c r="AZ36" s="21" t="str">
        <f t="shared" si="23"/>
        <v/>
      </c>
      <c r="BA36" s="21" t="str">
        <f t="shared" si="24"/>
        <v/>
      </c>
      <c r="BB36" s="21" t="str">
        <f t="shared" si="25"/>
        <v/>
      </c>
      <c r="BC36" s="21" t="str">
        <f t="shared" si="26"/>
        <v>Y</v>
      </c>
      <c r="BD36" s="21" t="str">
        <f t="shared" si="27"/>
        <v>N</v>
      </c>
      <c r="BE36" s="21" t="str">
        <f t="shared" si="28"/>
        <v>N</v>
      </c>
      <c r="BF36" s="21" t="str">
        <f t="shared" si="29"/>
        <v>Y</v>
      </c>
      <c r="BG36" s="21">
        <f t="shared" si="30"/>
        <v>2</v>
      </c>
      <c r="BH36" s="21"/>
    </row>
    <row r="37" spans="1:60" x14ac:dyDescent="0.25">
      <c r="A37" s="3"/>
      <c r="B37" s="22">
        <v>16</v>
      </c>
      <c r="C37" s="22">
        <f t="shared" si="0"/>
        <v>-15</v>
      </c>
      <c r="D37" s="22">
        <v>31</v>
      </c>
      <c r="E37" s="130" t="s">
        <v>52</v>
      </c>
      <c r="F37" s="65">
        <f t="shared" si="1"/>
        <v>90</v>
      </c>
      <c r="G37" s="42">
        <f t="shared" si="2"/>
        <v>75</v>
      </c>
      <c r="H37" s="25">
        <f t="shared" si="3"/>
        <v>0</v>
      </c>
      <c r="I37" s="43">
        <f t="shared" si="4"/>
        <v>15</v>
      </c>
      <c r="J37" s="43" t="str">
        <f t="shared" si="5"/>
        <v>N</v>
      </c>
      <c r="K37" s="23">
        <f>IFERROR(VLOOKUP(E37,XC!B:M,2,FALSE),"")</f>
        <v>5</v>
      </c>
      <c r="L37" s="23">
        <f>IFERROR(VLOOKUP(E37,XC!B:M,3,FALSE),"")</f>
        <v>5</v>
      </c>
      <c r="M37" s="23">
        <f>IFERROR(VLOOKUP(E37,WGP!CM:CT,6,FALSE),"")</f>
        <v>27</v>
      </c>
      <c r="N37" s="23">
        <f>IFERROR(VLOOKUP(E37,XC!B:M,4,FALSE),"")</f>
        <v>0</v>
      </c>
      <c r="O37" s="23">
        <f>IFERROR(VLOOKUP(E37,WGP!BS:BZ,6,FALSE),"")</f>
        <v>20</v>
      </c>
      <c r="P37" s="22" t="str">
        <f>IFERROR(VLOOKUP(E37,'Road-Relay'!C:M,11,FALSE),"")</f>
        <v/>
      </c>
      <c r="Q37" s="23">
        <f>IFERROR(VLOOKUP(E37,XC!B:M,5,FALSE),"")</f>
        <v>5</v>
      </c>
      <c r="R37" s="24" t="str">
        <f>IFERROR(VLOOKUP(E37,'Road-Relay'!Q:AA,11,FALSE),"")</f>
        <v/>
      </c>
      <c r="S37" s="34">
        <f>IFERROR(VLOOKUP(E37,WGP!AY:BF,6,FALSE),"")</f>
        <v>28</v>
      </c>
      <c r="T37" s="34">
        <f>IFERROR(VLOOKUP(E37,XC!B:M,6,FALSE),"")</f>
        <v>0</v>
      </c>
      <c r="U37" s="23" t="str">
        <f>IFERROR(VLOOKUP(E37,'Road-Relay'!AE:AO,11,FALSE),"")</f>
        <v/>
      </c>
      <c r="V37" s="23" t="str">
        <f>IFERROR(VLOOKUP(E37,WGP!AE:AL,6,FALSE),"")</f>
        <v/>
      </c>
      <c r="W37" s="23">
        <f>IFERROR(VLOOKUP(E37,XC!B:M,7,FALSE),"")</f>
        <v>0</v>
      </c>
      <c r="X37" s="23" t="str">
        <f>IFERROR(VLOOKUP(E37,'Road-Relay'!AS:BC,11,FALSE),"")</f>
        <v/>
      </c>
      <c r="Y37" s="22" t="str">
        <f>IFERROR(VLOOKUP(E37,WGP!K:R,6,FALSE),"")</f>
        <v/>
      </c>
      <c r="Z37" s="22">
        <f>IFERROR(VLOOKUP(E37,XC!B:M,8,FALSE),"")</f>
        <v>0</v>
      </c>
      <c r="AA37" s="22">
        <f>IFERROR(VLOOKUP(E37,XC!B:M,9,FALSE),"")</f>
        <v>0</v>
      </c>
      <c r="AB37" s="23" t="str">
        <f>IFERROR(VLOOKUP(E37,'Road-Relay'!BG:BQ,11,FALSE),"")</f>
        <v/>
      </c>
      <c r="AC37" s="23">
        <f>IFERROR(VLOOKUP(E37,XC!B:M,10,FALSE),"")</f>
        <v>0</v>
      </c>
      <c r="AD37" s="23">
        <f>IFERROR(VLOOKUP(E37,XC!B:M,11,FALSE),"")</f>
        <v>0</v>
      </c>
      <c r="AE37" s="23" t="str">
        <f>IFERROR(VLOOKUP(E37,WGP!DF:DM,6,FALSE),"")</f>
        <v/>
      </c>
      <c r="AF37" s="23" t="str">
        <f>IFERROR(VLOOKUP(E37,'Road-Relay'!BU:CE,11,FALSE),"")</f>
        <v/>
      </c>
      <c r="AG37" s="43" t="str">
        <f>IFERROR(VLOOKUP(E37,'Road-Relay'!CI:CS,11,FALSE),"")</f>
        <v/>
      </c>
      <c r="AH37" s="62"/>
      <c r="AI37" s="42">
        <f t="shared" si="6"/>
        <v>27</v>
      </c>
      <c r="AJ37" s="42">
        <f t="shared" si="7"/>
        <v>20</v>
      </c>
      <c r="AK37" s="42">
        <f t="shared" si="8"/>
        <v>28</v>
      </c>
      <c r="AL37" s="42" t="str">
        <f t="shared" si="9"/>
        <v/>
      </c>
      <c r="AM37" s="42" t="str">
        <f t="shared" si="10"/>
        <v/>
      </c>
      <c r="AN37" s="42" t="str">
        <f t="shared" si="11"/>
        <v/>
      </c>
      <c r="AO37" s="21">
        <f t="shared" si="12"/>
        <v>28</v>
      </c>
      <c r="AP37" s="21">
        <f t="shared" si="13"/>
        <v>27</v>
      </c>
      <c r="AQ37" s="21">
        <f t="shared" si="14"/>
        <v>20</v>
      </c>
      <c r="AR37" s="21" t="str">
        <f t="shared" si="15"/>
        <v/>
      </c>
      <c r="AS37" s="42" t="str">
        <f t="shared" si="16"/>
        <v/>
      </c>
      <c r="AT37" s="42" t="str">
        <f t="shared" si="17"/>
        <v/>
      </c>
      <c r="AU37" s="42" t="str">
        <f t="shared" si="18"/>
        <v/>
      </c>
      <c r="AV37" s="42" t="str">
        <f t="shared" si="19"/>
        <v/>
      </c>
      <c r="AW37" s="42" t="str">
        <f t="shared" si="20"/>
        <v/>
      </c>
      <c r="AX37" s="42" t="str">
        <f t="shared" si="21"/>
        <v/>
      </c>
      <c r="AY37" s="42" t="str">
        <f t="shared" si="22"/>
        <v/>
      </c>
      <c r="AZ37" s="21" t="str">
        <f t="shared" si="23"/>
        <v/>
      </c>
      <c r="BA37" s="21" t="str">
        <f t="shared" si="24"/>
        <v/>
      </c>
      <c r="BB37" s="21" t="str">
        <f t="shared" si="25"/>
        <v/>
      </c>
      <c r="BC37" s="21" t="str">
        <f t="shared" si="26"/>
        <v>Y</v>
      </c>
      <c r="BD37" s="21" t="str">
        <f t="shared" si="27"/>
        <v>N</v>
      </c>
      <c r="BE37" s="21" t="str">
        <f t="shared" si="28"/>
        <v>N</v>
      </c>
      <c r="BF37" s="21" t="str">
        <f t="shared" si="29"/>
        <v>Y</v>
      </c>
      <c r="BG37" s="21">
        <f t="shared" si="30"/>
        <v>2</v>
      </c>
      <c r="BH37" s="21"/>
    </row>
    <row r="38" spans="1:60" x14ac:dyDescent="0.25">
      <c r="A38" s="3"/>
      <c r="B38" s="22">
        <v>20</v>
      </c>
      <c r="C38" s="22">
        <f t="shared" si="0"/>
        <v>-12</v>
      </c>
      <c r="D38" s="22">
        <v>32</v>
      </c>
      <c r="E38" s="130" t="s">
        <v>54</v>
      </c>
      <c r="F38" s="65">
        <f t="shared" si="1"/>
        <v>89</v>
      </c>
      <c r="G38" s="42">
        <f t="shared" si="2"/>
        <v>69</v>
      </c>
      <c r="H38" s="25">
        <f t="shared" si="3"/>
        <v>0</v>
      </c>
      <c r="I38" s="43">
        <f t="shared" si="4"/>
        <v>20</v>
      </c>
      <c r="J38" s="43" t="str">
        <f t="shared" si="5"/>
        <v>N</v>
      </c>
      <c r="K38" s="23">
        <f>IFERROR(VLOOKUP(E38,XC!B:M,2,FALSE),"")</f>
        <v>5</v>
      </c>
      <c r="L38" s="23">
        <f>IFERROR(VLOOKUP(E38,XC!B:M,3,FALSE),"")</f>
        <v>5</v>
      </c>
      <c r="M38" s="23">
        <f>IFERROR(VLOOKUP(E38,WGP!CM:CT,6,FALSE),"")</f>
        <v>28</v>
      </c>
      <c r="N38" s="23">
        <f>IFERROR(VLOOKUP(E38,XC!B:M,4,FALSE),"")</f>
        <v>0</v>
      </c>
      <c r="O38" s="23">
        <f>IFERROR(VLOOKUP(E38,WGP!BS:BZ,6,FALSE),"")</f>
        <v>41</v>
      </c>
      <c r="P38" s="22" t="str">
        <f>IFERROR(VLOOKUP(E38,'Road-Relay'!C:M,11,FALSE),"")</f>
        <v/>
      </c>
      <c r="Q38" s="23">
        <f>IFERROR(VLOOKUP(E38,XC!B:M,5,FALSE),"")</f>
        <v>5</v>
      </c>
      <c r="R38" s="24" t="str">
        <f>IFERROR(VLOOKUP(E38,'Road-Relay'!Q:AA,11,FALSE),"")</f>
        <v/>
      </c>
      <c r="S38" s="34" t="str">
        <f>IFERROR(VLOOKUP(E38,WGP!AY:BF,6,FALSE),"")</f>
        <v/>
      </c>
      <c r="T38" s="34">
        <f>IFERROR(VLOOKUP(E38,XC!B:M,6,FALSE),"")</f>
        <v>0</v>
      </c>
      <c r="U38" s="23" t="str">
        <f>IFERROR(VLOOKUP(E38,'Road-Relay'!AE:AO,11,FALSE),"")</f>
        <v/>
      </c>
      <c r="V38" s="23" t="str">
        <f>IFERROR(VLOOKUP(E38,WGP!AE:AL,6,FALSE),"")</f>
        <v/>
      </c>
      <c r="W38" s="23">
        <f>IFERROR(VLOOKUP(E38,XC!B:M,7,FALSE),"")</f>
        <v>5</v>
      </c>
      <c r="X38" s="23" t="str">
        <f>IFERROR(VLOOKUP(E38,'Road-Relay'!AS:BC,11,FALSE),"")</f>
        <v/>
      </c>
      <c r="Y38" s="22" t="str">
        <f>IFERROR(VLOOKUP(E38,WGP!K:R,6,FALSE),"")</f>
        <v/>
      </c>
      <c r="Z38" s="22">
        <f>IFERROR(VLOOKUP(E38,XC!B:M,8,FALSE),"")</f>
        <v>0</v>
      </c>
      <c r="AA38" s="22">
        <f>IFERROR(VLOOKUP(E38,XC!B:M,9,FALSE),"")</f>
        <v>0</v>
      </c>
      <c r="AB38" s="23" t="str">
        <f>IFERROR(VLOOKUP(E38,'Road-Relay'!BG:BQ,11,FALSE),"")</f>
        <v/>
      </c>
      <c r="AC38" s="23">
        <f>IFERROR(VLOOKUP(E38,XC!B:M,10,FALSE),"")</f>
        <v>0</v>
      </c>
      <c r="AD38" s="23">
        <f>IFERROR(VLOOKUP(E38,XC!B:M,11,FALSE),"")</f>
        <v>0</v>
      </c>
      <c r="AE38" s="23" t="str">
        <f>IFERROR(VLOOKUP(E38,WGP!DF:DM,6,FALSE),"")</f>
        <v/>
      </c>
      <c r="AF38" s="23" t="str">
        <f>IFERROR(VLOOKUP(E38,'Road-Relay'!BU:CE,11,FALSE),"")</f>
        <v/>
      </c>
      <c r="AG38" s="43" t="str">
        <f>IFERROR(VLOOKUP(E38,'Road-Relay'!CI:CS,11,FALSE),"")</f>
        <v/>
      </c>
      <c r="AH38" s="62"/>
      <c r="AI38" s="42">
        <f t="shared" si="6"/>
        <v>28</v>
      </c>
      <c r="AJ38" s="42">
        <f t="shared" si="7"/>
        <v>41</v>
      </c>
      <c r="AK38" s="42" t="str">
        <f t="shared" si="8"/>
        <v/>
      </c>
      <c r="AL38" s="42" t="str">
        <f t="shared" si="9"/>
        <v/>
      </c>
      <c r="AM38" s="42" t="str">
        <f t="shared" si="10"/>
        <v/>
      </c>
      <c r="AN38" s="42" t="str">
        <f t="shared" si="11"/>
        <v/>
      </c>
      <c r="AO38" s="21">
        <f t="shared" si="12"/>
        <v>41</v>
      </c>
      <c r="AP38" s="21">
        <f t="shared" si="13"/>
        <v>28</v>
      </c>
      <c r="AQ38" s="21" t="str">
        <f t="shared" si="14"/>
        <v/>
      </c>
      <c r="AR38" s="21" t="str">
        <f t="shared" si="15"/>
        <v/>
      </c>
      <c r="AS38" s="42" t="str">
        <f t="shared" si="16"/>
        <v/>
      </c>
      <c r="AT38" s="42" t="str">
        <f t="shared" si="17"/>
        <v/>
      </c>
      <c r="AU38" s="42" t="str">
        <f t="shared" si="18"/>
        <v/>
      </c>
      <c r="AV38" s="42" t="str">
        <f t="shared" si="19"/>
        <v/>
      </c>
      <c r="AW38" s="42" t="str">
        <f t="shared" si="20"/>
        <v/>
      </c>
      <c r="AX38" s="42" t="str">
        <f t="shared" si="21"/>
        <v/>
      </c>
      <c r="AY38" s="42" t="str">
        <f t="shared" si="22"/>
        <v/>
      </c>
      <c r="AZ38" s="21" t="str">
        <f t="shared" si="23"/>
        <v/>
      </c>
      <c r="BA38" s="21" t="str">
        <f t="shared" si="24"/>
        <v/>
      </c>
      <c r="BB38" s="21" t="str">
        <f t="shared" si="25"/>
        <v/>
      </c>
      <c r="BC38" s="21" t="str">
        <f t="shared" si="26"/>
        <v>Y</v>
      </c>
      <c r="BD38" s="21" t="str">
        <f t="shared" si="27"/>
        <v>N</v>
      </c>
      <c r="BE38" s="21" t="str">
        <f t="shared" si="28"/>
        <v>N</v>
      </c>
      <c r="BF38" s="21" t="str">
        <f t="shared" si="29"/>
        <v>Y</v>
      </c>
      <c r="BG38" s="21">
        <f t="shared" si="30"/>
        <v>2</v>
      </c>
      <c r="BH38" s="21"/>
    </row>
    <row r="39" spans="1:60" x14ac:dyDescent="0.25">
      <c r="A39" s="3"/>
      <c r="B39" s="22">
        <v>22</v>
      </c>
      <c r="C39" s="22">
        <f t="shared" ref="C39:C70" si="31">B39-D39</f>
        <v>-11</v>
      </c>
      <c r="D39" s="22">
        <v>33</v>
      </c>
      <c r="E39" s="130" t="s">
        <v>50</v>
      </c>
      <c r="F39" s="65">
        <f t="shared" ref="F39:F70" si="32">SUM(G39:I39)</f>
        <v>87</v>
      </c>
      <c r="G39" s="42">
        <f t="shared" ref="G39:G70" si="33">SUM(AO39:AQ39)</f>
        <v>67</v>
      </c>
      <c r="H39" s="25">
        <f t="shared" ref="H39:H70" si="34">SUM(AZ39:BB39)</f>
        <v>0</v>
      </c>
      <c r="I39" s="43">
        <f t="shared" ref="I39:I70" si="35">SUM(K39,L39,N39,Q39,T39,W39,Z39,AA39,AC39,AD39)</f>
        <v>20</v>
      </c>
      <c r="J39" s="43" t="str">
        <f t="shared" ref="J39:J70" si="36">IF(BG39=4,"Y","N")</f>
        <v>N</v>
      </c>
      <c r="K39" s="23">
        <f>IFERROR(VLOOKUP(E39,XC!B:M,2,FALSE),"")</f>
        <v>0</v>
      </c>
      <c r="L39" s="23">
        <f>IFERROR(VLOOKUP(E39,XC!B:M,3,FALSE),"")</f>
        <v>5</v>
      </c>
      <c r="M39" s="23">
        <f>IFERROR(VLOOKUP(E39,WGP!CM:CT,6,FALSE),"")</f>
        <v>42</v>
      </c>
      <c r="N39" s="23">
        <f>IFERROR(VLOOKUP(E39,XC!B:M,4,FALSE),"")</f>
        <v>0</v>
      </c>
      <c r="O39" s="23">
        <f>IFERROR(VLOOKUP(E39,WGP!BS:BZ,6,FALSE),"")</f>
        <v>25</v>
      </c>
      <c r="P39" s="22" t="str">
        <f>IFERROR(VLOOKUP(E39,'Road-Relay'!C:M,11,FALSE),"")</f>
        <v/>
      </c>
      <c r="Q39" s="23">
        <f>IFERROR(VLOOKUP(E39,XC!B:M,5,FALSE),"")</f>
        <v>5</v>
      </c>
      <c r="R39" s="24" t="str">
        <f>IFERROR(VLOOKUP(E39,'Road-Relay'!Q:AA,11,FALSE),"")</f>
        <v/>
      </c>
      <c r="S39" s="34" t="str">
        <f>IFERROR(VLOOKUP(E39,WGP!AY:BF,6,FALSE),"")</f>
        <v/>
      </c>
      <c r="T39" s="34">
        <f>IFERROR(VLOOKUP(E39,XC!B:M,6,FALSE),"")</f>
        <v>5</v>
      </c>
      <c r="U39" s="23" t="str">
        <f>IFERROR(VLOOKUP(E39,'Road-Relay'!AE:AO,11,FALSE),"")</f>
        <v/>
      </c>
      <c r="V39" s="23" t="str">
        <f>IFERROR(VLOOKUP(E39,WGP!AE:AL,6,FALSE),"")</f>
        <v/>
      </c>
      <c r="W39" s="23">
        <f>IFERROR(VLOOKUP(E39,XC!B:M,7,FALSE),"")</f>
        <v>5</v>
      </c>
      <c r="X39" s="23" t="str">
        <f>IFERROR(VLOOKUP(E39,'Road-Relay'!AS:BC,11,FALSE),"")</f>
        <v/>
      </c>
      <c r="Y39" s="22" t="str">
        <f>IFERROR(VLOOKUP(E39,WGP!K:R,6,FALSE),"")</f>
        <v/>
      </c>
      <c r="Z39" s="22">
        <f>IFERROR(VLOOKUP(E39,XC!B:M,8,FALSE),"")</f>
        <v>0</v>
      </c>
      <c r="AA39" s="22">
        <f>IFERROR(VLOOKUP(E39,XC!B:M,9,FALSE),"")</f>
        <v>0</v>
      </c>
      <c r="AB39" s="23" t="str">
        <f>IFERROR(VLOOKUP(E39,'Road-Relay'!BG:BQ,11,FALSE),"")</f>
        <v/>
      </c>
      <c r="AC39" s="23">
        <f>IFERROR(VLOOKUP(E39,XC!B:M,10,FALSE),"")</f>
        <v>0</v>
      </c>
      <c r="AD39" s="23">
        <f>IFERROR(VLOOKUP(E39,XC!B:M,11,FALSE),"")</f>
        <v>0</v>
      </c>
      <c r="AE39" s="23" t="str">
        <f>IFERROR(VLOOKUP(E39,WGP!DF:DM,6,FALSE),"")</f>
        <v/>
      </c>
      <c r="AF39" s="23" t="str">
        <f>IFERROR(VLOOKUP(E39,'Road-Relay'!BU:CE,11,FALSE),"")</f>
        <v/>
      </c>
      <c r="AG39" s="43" t="str">
        <f>IFERROR(VLOOKUP(E39,'Road-Relay'!CI:CS,11,FALSE),"")</f>
        <v/>
      </c>
      <c r="AH39" s="62"/>
      <c r="AI39" s="42">
        <f t="shared" ref="AI39:AI70" si="37">IF(M39="","",M39)</f>
        <v>42</v>
      </c>
      <c r="AJ39" s="42">
        <f t="shared" ref="AJ39:AJ70" si="38">IF(O39="","",O39)</f>
        <v>25</v>
      </c>
      <c r="AK39" s="42" t="str">
        <f t="shared" ref="AK39:AK70" si="39">IF(S39="","",S39)</f>
        <v/>
      </c>
      <c r="AL39" s="42" t="str">
        <f t="shared" ref="AL39:AL70" si="40">IF(V39="","",V39)</f>
        <v/>
      </c>
      <c r="AM39" s="42" t="str">
        <f t="shared" ref="AM39:AM70" si="41">IF(Y39="","",Y39)</f>
        <v/>
      </c>
      <c r="AN39" s="42" t="str">
        <f t="shared" ref="AN39:AN70" si="42">IF(AE39="","",AE39)</f>
        <v/>
      </c>
      <c r="AO39" s="21">
        <f t="shared" ref="AO39:AO70" si="43">IF(COUNT(AI39:AN39)&gt;=1,(LARGE(AI39:AN39,1)),"")</f>
        <v>42</v>
      </c>
      <c r="AP39" s="21">
        <f t="shared" ref="AP39:AP70" si="44">IF(COUNT(AI39:AN39)&gt;=2,(LARGE(AI39:AN39,2)),"")</f>
        <v>25</v>
      </c>
      <c r="AQ39" s="21" t="str">
        <f t="shared" ref="AQ39:AQ70" si="45">IF(COUNT(AI39:AN39)&gt;=3,(LARGE(AI39:AN39,3)),"")</f>
        <v/>
      </c>
      <c r="AR39" s="21" t="str">
        <f t="shared" ref="AR39:AR70" si="46">IF(COUNT(AI39:AN39)&gt;=4,(LARGE(AI39:AN39,4)),"")</f>
        <v/>
      </c>
      <c r="AS39" s="42" t="str">
        <f t="shared" ref="AS39:AS70" si="47">IF(P39="","",P39)</f>
        <v/>
      </c>
      <c r="AT39" s="42" t="str">
        <f t="shared" ref="AT39:AT70" si="48">IF(R39="","",R39)</f>
        <v/>
      </c>
      <c r="AU39" s="42" t="str">
        <f t="shared" ref="AU39:AU70" si="49">IF(U39="","",U39)</f>
        <v/>
      </c>
      <c r="AV39" s="42" t="str">
        <f t="shared" ref="AV39:AV70" si="50">IF(X39="","",X39)</f>
        <v/>
      </c>
      <c r="AW39" s="42" t="str">
        <f t="shared" ref="AW39:AW70" si="51">IF(AB39="","",AB39)</f>
        <v/>
      </c>
      <c r="AX39" s="42" t="str">
        <f t="shared" ref="AX39:AX70" si="52">IF(AF39="","",AF39)</f>
        <v/>
      </c>
      <c r="AY39" s="42" t="str">
        <f t="shared" ref="AY39:AY70" si="53">IF(AG39="","",AG39)</f>
        <v/>
      </c>
      <c r="AZ39" s="21" t="str">
        <f t="shared" ref="AZ39:AZ70" si="54">IF(COUNT(AS39:AY39)&gt;=1,(LARGE(AS39:AY39,1)),"")</f>
        <v/>
      </c>
      <c r="BA39" s="21" t="str">
        <f t="shared" ref="BA39:BA70" si="55">IF(COUNT(AS39:AY39)&gt;=2,(LARGE(AS39:AY39,2)),"")</f>
        <v/>
      </c>
      <c r="BB39" s="21" t="str">
        <f t="shared" ref="BB39:BB70" si="56">IF(COUNT(AS39:AY39)&gt;=3,(LARGE(AS39:AY39,3)),"")</f>
        <v/>
      </c>
      <c r="BC39" s="21" t="str">
        <f t="shared" ref="BC39:BC70" si="57">IF(AO39="","N","Y")</f>
        <v>Y</v>
      </c>
      <c r="BD39" s="21" t="str">
        <f t="shared" ref="BD39:BD70" si="58">IF(AZ39="","N","Y")</f>
        <v>N</v>
      </c>
      <c r="BE39" s="21" t="str">
        <f t="shared" ref="BE39:BE70" si="59">IF(BA39="","N","Y")</f>
        <v>N</v>
      </c>
      <c r="BF39" s="21" t="str">
        <f t="shared" ref="BF39:BF70" si="60">IF(I39&gt;4,"Y","N")</f>
        <v>Y</v>
      </c>
      <c r="BG39" s="21">
        <f t="shared" ref="BG39:BG70" si="61">COUNTIF(BC39:BF39,"Y")</f>
        <v>2</v>
      </c>
      <c r="BH39" s="21"/>
    </row>
    <row r="40" spans="1:60" x14ac:dyDescent="0.25">
      <c r="A40" s="3"/>
      <c r="B40" s="22">
        <v>53</v>
      </c>
      <c r="C40" s="22">
        <f t="shared" si="31"/>
        <v>20</v>
      </c>
      <c r="D40" s="22">
        <v>33</v>
      </c>
      <c r="E40" s="130" t="s">
        <v>58</v>
      </c>
      <c r="F40" s="65">
        <f t="shared" si="32"/>
        <v>87</v>
      </c>
      <c r="G40" s="42">
        <f t="shared" si="33"/>
        <v>32</v>
      </c>
      <c r="H40" s="25">
        <f t="shared" si="34"/>
        <v>50</v>
      </c>
      <c r="I40" s="43">
        <f t="shared" si="35"/>
        <v>5</v>
      </c>
      <c r="J40" s="43" t="str">
        <f t="shared" si="36"/>
        <v>N</v>
      </c>
      <c r="K40" s="23">
        <f>IFERROR(VLOOKUP(E40,XC!B:M,2,FALSE),"")</f>
        <v>0</v>
      </c>
      <c r="L40" s="23">
        <f>IFERROR(VLOOKUP(E40,XC!B:M,3,FALSE),"")</f>
        <v>0</v>
      </c>
      <c r="M40" s="23" t="str">
        <f>IFERROR(VLOOKUP(E40,WGP!CM:CT,6,FALSE),"")</f>
        <v/>
      </c>
      <c r="N40" s="23">
        <f>IFERROR(VLOOKUP(E40,XC!B:M,4,FALSE),"")</f>
        <v>0</v>
      </c>
      <c r="O40" s="23">
        <f>IFERROR(VLOOKUP(E40,WGP!BS:BZ,6,FALSE),"")</f>
        <v>32</v>
      </c>
      <c r="P40" s="22" t="str">
        <f>IFERROR(VLOOKUP(E40,'Road-Relay'!C:M,11,FALSE),"")</f>
        <v/>
      </c>
      <c r="Q40" s="23">
        <f>IFERROR(VLOOKUP(E40,XC!B:M,5,FALSE),"")</f>
        <v>0</v>
      </c>
      <c r="R40" s="24" t="str">
        <f>IFERROR(VLOOKUP(E40,'Road-Relay'!Q:AA,11,FALSE),"")</f>
        <v/>
      </c>
      <c r="S40" s="34" t="str">
        <f>IFERROR(VLOOKUP(E40,WGP!AY:BF,6,FALSE),"")</f>
        <v/>
      </c>
      <c r="T40" s="34">
        <f>IFERROR(VLOOKUP(E40,XC!B:M,6,FALSE),"")</f>
        <v>5</v>
      </c>
      <c r="U40" s="23">
        <f>IFERROR(VLOOKUP(E40,'Road-Relay'!AE:AO,11,FALSE),"")</f>
        <v>50</v>
      </c>
      <c r="V40" s="23" t="str">
        <f>IFERROR(VLOOKUP(E40,WGP!AE:AL,6,FALSE),"")</f>
        <v/>
      </c>
      <c r="W40" s="23">
        <f>IFERROR(VLOOKUP(E40,XC!B:M,7,FALSE),"")</f>
        <v>0</v>
      </c>
      <c r="X40" s="23" t="str">
        <f>IFERROR(VLOOKUP(E40,'Road-Relay'!AS:BC,11,FALSE),"")</f>
        <v/>
      </c>
      <c r="Y40" s="22" t="str">
        <f>IFERROR(VLOOKUP(E40,WGP!K:R,6,FALSE),"")</f>
        <v/>
      </c>
      <c r="Z40" s="22">
        <f>IFERROR(VLOOKUP(E40,XC!B:M,8,FALSE),"")</f>
        <v>0</v>
      </c>
      <c r="AA40" s="22">
        <f>IFERROR(VLOOKUP(E40,XC!B:M,9,FALSE),"")</f>
        <v>0</v>
      </c>
      <c r="AB40" s="23" t="str">
        <f>IFERROR(VLOOKUP(E40,'Road-Relay'!BG:BQ,11,FALSE),"")</f>
        <v/>
      </c>
      <c r="AC40" s="23">
        <f>IFERROR(VLOOKUP(E40,XC!B:M,10,FALSE),"")</f>
        <v>0</v>
      </c>
      <c r="AD40" s="23">
        <f>IFERROR(VLOOKUP(E40,XC!B:M,11,FALSE),"")</f>
        <v>0</v>
      </c>
      <c r="AE40" s="23" t="str">
        <f>IFERROR(VLOOKUP(E40,WGP!DF:DM,6,FALSE),"")</f>
        <v/>
      </c>
      <c r="AF40" s="23" t="str">
        <f>IFERROR(VLOOKUP(E40,'Road-Relay'!BU:CE,11,FALSE),"")</f>
        <v/>
      </c>
      <c r="AG40" s="43" t="str">
        <f>IFERROR(VLOOKUP(E40,'Road-Relay'!CI:CS,11,FALSE),"")</f>
        <v/>
      </c>
      <c r="AH40" s="62"/>
      <c r="AI40" s="42" t="str">
        <f t="shared" si="37"/>
        <v/>
      </c>
      <c r="AJ40" s="42">
        <f t="shared" si="38"/>
        <v>32</v>
      </c>
      <c r="AK40" s="42" t="str">
        <f t="shared" si="39"/>
        <v/>
      </c>
      <c r="AL40" s="42" t="str">
        <f t="shared" si="40"/>
        <v/>
      </c>
      <c r="AM40" s="42" t="str">
        <f t="shared" si="41"/>
        <v/>
      </c>
      <c r="AN40" s="42" t="str">
        <f t="shared" si="42"/>
        <v/>
      </c>
      <c r="AO40" s="21">
        <f t="shared" si="43"/>
        <v>32</v>
      </c>
      <c r="AP40" s="21" t="str">
        <f t="shared" si="44"/>
        <v/>
      </c>
      <c r="AQ40" s="21" t="str">
        <f t="shared" si="45"/>
        <v/>
      </c>
      <c r="AR40" s="21" t="str">
        <f t="shared" si="46"/>
        <v/>
      </c>
      <c r="AS40" s="42" t="str">
        <f t="shared" si="47"/>
        <v/>
      </c>
      <c r="AT40" s="42" t="str">
        <f t="shared" si="48"/>
        <v/>
      </c>
      <c r="AU40" s="42">
        <f t="shared" si="49"/>
        <v>50</v>
      </c>
      <c r="AV40" s="42" t="str">
        <f t="shared" si="50"/>
        <v/>
      </c>
      <c r="AW40" s="42" t="str">
        <f t="shared" si="51"/>
        <v/>
      </c>
      <c r="AX40" s="42" t="str">
        <f t="shared" si="52"/>
        <v/>
      </c>
      <c r="AY40" s="42" t="str">
        <f t="shared" si="53"/>
        <v/>
      </c>
      <c r="AZ40" s="21">
        <f t="shared" si="54"/>
        <v>50</v>
      </c>
      <c r="BA40" s="21" t="str">
        <f t="shared" si="55"/>
        <v/>
      </c>
      <c r="BB40" s="21" t="str">
        <f t="shared" si="56"/>
        <v/>
      </c>
      <c r="BC40" s="21" t="str">
        <f t="shared" si="57"/>
        <v>Y</v>
      </c>
      <c r="BD40" s="21" t="str">
        <f t="shared" si="58"/>
        <v>Y</v>
      </c>
      <c r="BE40" s="21" t="str">
        <f t="shared" si="59"/>
        <v>N</v>
      </c>
      <c r="BF40" s="21" t="str">
        <f t="shared" si="60"/>
        <v>Y</v>
      </c>
      <c r="BG40" s="21">
        <f t="shared" si="61"/>
        <v>3</v>
      </c>
      <c r="BH40" s="21"/>
    </row>
    <row r="41" spans="1:60" x14ac:dyDescent="0.25">
      <c r="A41" s="3"/>
      <c r="B41" s="22">
        <v>34</v>
      </c>
      <c r="C41" s="22">
        <f t="shared" si="31"/>
        <v>-1</v>
      </c>
      <c r="D41" s="22">
        <v>35</v>
      </c>
      <c r="E41" s="130" t="s">
        <v>99</v>
      </c>
      <c r="F41" s="65">
        <f t="shared" si="32"/>
        <v>86</v>
      </c>
      <c r="G41" s="42">
        <f t="shared" si="33"/>
        <v>86</v>
      </c>
      <c r="H41" s="25">
        <f t="shared" si="34"/>
        <v>0</v>
      </c>
      <c r="I41" s="43">
        <f t="shared" si="35"/>
        <v>0</v>
      </c>
      <c r="J41" s="43" t="str">
        <f t="shared" si="36"/>
        <v>N</v>
      </c>
      <c r="K41" s="23" t="str">
        <f>IFERROR(VLOOKUP(E41,XC!B:M,2,FALSE),"")</f>
        <v/>
      </c>
      <c r="L41" s="23" t="str">
        <f>IFERROR(VLOOKUP(E41,XC!B:M,3,FALSE),"")</f>
        <v/>
      </c>
      <c r="M41" s="23">
        <f>IFERROR(VLOOKUP(E41,WGP!CM:CT,6,FALSE),"")</f>
        <v>20</v>
      </c>
      <c r="N41" s="23" t="str">
        <f>IFERROR(VLOOKUP(E41,XC!B:M,4,FALSE),"")</f>
        <v/>
      </c>
      <c r="O41" s="23" t="str">
        <f>IFERROR(VLOOKUP(E41,WGP!BS:BZ,6,FALSE),"")</f>
        <v/>
      </c>
      <c r="P41" s="22" t="str">
        <f>IFERROR(VLOOKUP(E41,'Road-Relay'!C:M,11,FALSE),"")</f>
        <v/>
      </c>
      <c r="Q41" s="23" t="str">
        <f>IFERROR(VLOOKUP(E41,XC!B:M,5,FALSE),"")</f>
        <v/>
      </c>
      <c r="R41" s="24" t="str">
        <f>IFERROR(VLOOKUP(E41,'Road-Relay'!Q:AA,11,FALSE),"")</f>
        <v/>
      </c>
      <c r="S41" s="34">
        <f>IFERROR(VLOOKUP(E41,WGP!AY:BF,6,FALSE),"")</f>
        <v>36</v>
      </c>
      <c r="T41" s="34" t="str">
        <f>IFERROR(VLOOKUP(E41,XC!B:M,6,FALSE),"")</f>
        <v/>
      </c>
      <c r="U41" s="23" t="str">
        <f>IFERROR(VLOOKUP(E41,'Road-Relay'!AE:AO,11,FALSE),"")</f>
        <v/>
      </c>
      <c r="V41" s="23" t="str">
        <f>IFERROR(VLOOKUP(E41,WGP!AE:AL,6,FALSE),"")</f>
        <v/>
      </c>
      <c r="W41" s="23" t="str">
        <f>IFERROR(VLOOKUP(E41,XC!B:M,7,FALSE),"")</f>
        <v/>
      </c>
      <c r="X41" s="23" t="str">
        <f>IFERROR(VLOOKUP(E41,'Road-Relay'!AS:BC,11,FALSE),"")</f>
        <v/>
      </c>
      <c r="Y41" s="22">
        <f>IFERROR(VLOOKUP(E41,WGP!K:R,6,FALSE),"")</f>
        <v>30</v>
      </c>
      <c r="Z41" s="22" t="str">
        <f>IFERROR(VLOOKUP(E41,XC!B:M,8,FALSE),"")</f>
        <v/>
      </c>
      <c r="AA41" s="22" t="str">
        <f>IFERROR(VLOOKUP(E41,XC!B:M,9,FALSE),"")</f>
        <v/>
      </c>
      <c r="AB41" s="23" t="str">
        <f>IFERROR(VLOOKUP(E41,'Road-Relay'!BG:BQ,11,FALSE),"")</f>
        <v/>
      </c>
      <c r="AC41" s="23" t="str">
        <f>IFERROR(VLOOKUP(E41,XC!B:M,10,FALSE),"")</f>
        <v/>
      </c>
      <c r="AD41" s="23" t="str">
        <f>IFERROR(VLOOKUP(E41,XC!B:M,11,FALSE),"")</f>
        <v/>
      </c>
      <c r="AE41" s="23" t="str">
        <f>IFERROR(VLOOKUP(E41,WGP!DF:DM,6,FALSE),"")</f>
        <v/>
      </c>
      <c r="AF41" s="23" t="str">
        <f>IFERROR(VLOOKUP(E41,'Road-Relay'!BU:CE,11,FALSE),"")</f>
        <v/>
      </c>
      <c r="AG41" s="43" t="str">
        <f>IFERROR(VLOOKUP(E41,'Road-Relay'!CI:CS,11,FALSE),"")</f>
        <v/>
      </c>
      <c r="AH41" s="62"/>
      <c r="AI41" s="42">
        <f t="shared" si="37"/>
        <v>20</v>
      </c>
      <c r="AJ41" s="42" t="str">
        <f t="shared" si="38"/>
        <v/>
      </c>
      <c r="AK41" s="42">
        <f t="shared" si="39"/>
        <v>36</v>
      </c>
      <c r="AL41" s="42" t="str">
        <f t="shared" si="40"/>
        <v/>
      </c>
      <c r="AM41" s="42">
        <f t="shared" si="41"/>
        <v>30</v>
      </c>
      <c r="AN41" s="42" t="str">
        <f t="shared" si="42"/>
        <v/>
      </c>
      <c r="AO41" s="21">
        <f t="shared" si="43"/>
        <v>36</v>
      </c>
      <c r="AP41" s="21">
        <f t="shared" si="44"/>
        <v>30</v>
      </c>
      <c r="AQ41" s="21">
        <f t="shared" si="45"/>
        <v>20</v>
      </c>
      <c r="AR41" s="21" t="str">
        <f t="shared" si="46"/>
        <v/>
      </c>
      <c r="AS41" s="42" t="str">
        <f t="shared" si="47"/>
        <v/>
      </c>
      <c r="AT41" s="42" t="str">
        <f t="shared" si="48"/>
        <v/>
      </c>
      <c r="AU41" s="42" t="str">
        <f t="shared" si="49"/>
        <v/>
      </c>
      <c r="AV41" s="42" t="str">
        <f t="shared" si="50"/>
        <v/>
      </c>
      <c r="AW41" s="42" t="str">
        <f t="shared" si="51"/>
        <v/>
      </c>
      <c r="AX41" s="42" t="str">
        <f t="shared" si="52"/>
        <v/>
      </c>
      <c r="AY41" s="42" t="str">
        <f t="shared" si="53"/>
        <v/>
      </c>
      <c r="AZ41" s="21" t="str">
        <f t="shared" si="54"/>
        <v/>
      </c>
      <c r="BA41" s="21" t="str">
        <f t="shared" si="55"/>
        <v/>
      </c>
      <c r="BB41" s="21" t="str">
        <f t="shared" si="56"/>
        <v/>
      </c>
      <c r="BC41" s="21" t="str">
        <f t="shared" si="57"/>
        <v>Y</v>
      </c>
      <c r="BD41" s="21" t="str">
        <f t="shared" si="58"/>
        <v>N</v>
      </c>
      <c r="BE41" s="21" t="str">
        <f t="shared" si="59"/>
        <v>N</v>
      </c>
      <c r="BF41" s="21" t="str">
        <f t="shared" si="60"/>
        <v>N</v>
      </c>
      <c r="BG41" s="21">
        <f t="shared" si="61"/>
        <v>1</v>
      </c>
      <c r="BH41" s="21"/>
    </row>
    <row r="42" spans="1:60" x14ac:dyDescent="0.25">
      <c r="A42" s="3"/>
      <c r="B42" s="22">
        <v>48</v>
      </c>
      <c r="C42" s="22">
        <f t="shared" si="31"/>
        <v>12</v>
      </c>
      <c r="D42" s="22">
        <v>36</v>
      </c>
      <c r="E42" s="130" t="s">
        <v>179</v>
      </c>
      <c r="F42" s="65">
        <f t="shared" si="32"/>
        <v>84</v>
      </c>
      <c r="G42" s="42">
        <f t="shared" si="33"/>
        <v>35</v>
      </c>
      <c r="H42" s="25">
        <f t="shared" si="34"/>
        <v>44</v>
      </c>
      <c r="I42" s="43">
        <f t="shared" si="35"/>
        <v>5</v>
      </c>
      <c r="J42" s="43" t="str">
        <f t="shared" si="36"/>
        <v>Y</v>
      </c>
      <c r="K42" s="23">
        <f>IFERROR(VLOOKUP(E42,XC!B:M,2,FALSE),"")</f>
        <v>0</v>
      </c>
      <c r="L42" s="23">
        <f>IFERROR(VLOOKUP(E42,XC!B:M,3,FALSE),"")</f>
        <v>0</v>
      </c>
      <c r="M42" s="23" t="str">
        <f>IFERROR(VLOOKUP(E42,WGP!CM:CT,6,FALSE),"")</f>
        <v/>
      </c>
      <c r="N42" s="23">
        <f>IFERROR(VLOOKUP(E42,XC!B:M,4,FALSE),"")</f>
        <v>5</v>
      </c>
      <c r="O42" s="23">
        <f>IFERROR(VLOOKUP(E42,WGP!BS:BZ,6,FALSE),"")</f>
        <v>35</v>
      </c>
      <c r="P42" s="22">
        <f>IFERROR(VLOOKUP(E42,'Road-Relay'!C:M,11,FALSE),"")</f>
        <v>2</v>
      </c>
      <c r="Q42" s="23">
        <f>IFERROR(VLOOKUP(E42,XC!B:M,5,FALSE),"")</f>
        <v>0</v>
      </c>
      <c r="R42" s="24" t="str">
        <f>IFERROR(VLOOKUP(E42,'Road-Relay'!Q:AA,11,FALSE),"")</f>
        <v/>
      </c>
      <c r="S42" s="34" t="str">
        <f>IFERROR(VLOOKUP(E42,WGP!AY:BF,6,FALSE),"")</f>
        <v/>
      </c>
      <c r="T42" s="34">
        <f>IFERROR(VLOOKUP(E42,XC!B:M,6,FALSE),"")</f>
        <v>0</v>
      </c>
      <c r="U42" s="23">
        <f>IFERROR(VLOOKUP(E42,'Road-Relay'!AE:AO,11,FALSE),"")</f>
        <v>42</v>
      </c>
      <c r="V42" s="23" t="str">
        <f>IFERROR(VLOOKUP(E42,WGP!AE:AL,6,FALSE),"")</f>
        <v/>
      </c>
      <c r="W42" s="23">
        <f>IFERROR(VLOOKUP(E42,XC!B:M,7,FALSE),"")</f>
        <v>0</v>
      </c>
      <c r="X42" s="23" t="str">
        <f>IFERROR(VLOOKUP(E42,'Road-Relay'!AS:BC,11,FALSE),"")</f>
        <v/>
      </c>
      <c r="Y42" s="22" t="str">
        <f>IFERROR(VLOOKUP(E42,WGP!K:R,6,FALSE),"")</f>
        <v/>
      </c>
      <c r="Z42" s="22">
        <f>IFERROR(VLOOKUP(E42,XC!B:M,8,FALSE),"")</f>
        <v>0</v>
      </c>
      <c r="AA42" s="22">
        <f>IFERROR(VLOOKUP(E42,XC!B:M,9,FALSE),"")</f>
        <v>0</v>
      </c>
      <c r="AB42" s="23" t="str">
        <f>IFERROR(VLOOKUP(E42,'Road-Relay'!BG:BQ,11,FALSE),"")</f>
        <v/>
      </c>
      <c r="AC42" s="23">
        <f>IFERROR(VLOOKUP(E42,XC!B:M,10,FALSE),"")</f>
        <v>0</v>
      </c>
      <c r="AD42" s="23">
        <f>IFERROR(VLOOKUP(E42,XC!B:M,11,FALSE),"")</f>
        <v>0</v>
      </c>
      <c r="AE42" s="23" t="str">
        <f>IFERROR(VLOOKUP(E42,WGP!DF:DM,6,FALSE),"")</f>
        <v/>
      </c>
      <c r="AF42" s="23" t="str">
        <f>IFERROR(VLOOKUP(E42,'Road-Relay'!BU:CE,11,FALSE),"")</f>
        <v/>
      </c>
      <c r="AG42" s="43" t="str">
        <f>IFERROR(VLOOKUP(E42,'Road-Relay'!CI:CS,11,FALSE),"")</f>
        <v/>
      </c>
      <c r="AH42" s="62"/>
      <c r="AI42" s="42" t="str">
        <f t="shared" si="37"/>
        <v/>
      </c>
      <c r="AJ42" s="42">
        <f t="shared" si="38"/>
        <v>35</v>
      </c>
      <c r="AK42" s="42" t="str">
        <f t="shared" si="39"/>
        <v/>
      </c>
      <c r="AL42" s="42" t="str">
        <f t="shared" si="40"/>
        <v/>
      </c>
      <c r="AM42" s="42" t="str">
        <f t="shared" si="41"/>
        <v/>
      </c>
      <c r="AN42" s="42" t="str">
        <f t="shared" si="42"/>
        <v/>
      </c>
      <c r="AO42" s="21">
        <f t="shared" si="43"/>
        <v>35</v>
      </c>
      <c r="AP42" s="21" t="str">
        <f t="shared" si="44"/>
        <v/>
      </c>
      <c r="AQ42" s="21" t="str">
        <f t="shared" si="45"/>
        <v/>
      </c>
      <c r="AR42" s="21" t="str">
        <f t="shared" si="46"/>
        <v/>
      </c>
      <c r="AS42" s="42">
        <f t="shared" si="47"/>
        <v>2</v>
      </c>
      <c r="AT42" s="42" t="str">
        <f t="shared" si="48"/>
        <v/>
      </c>
      <c r="AU42" s="42">
        <f t="shared" si="49"/>
        <v>42</v>
      </c>
      <c r="AV42" s="42" t="str">
        <f t="shared" si="50"/>
        <v/>
      </c>
      <c r="AW42" s="42" t="str">
        <f t="shared" si="51"/>
        <v/>
      </c>
      <c r="AX42" s="42" t="str">
        <f t="shared" si="52"/>
        <v/>
      </c>
      <c r="AY42" s="42" t="str">
        <f t="shared" si="53"/>
        <v/>
      </c>
      <c r="AZ42" s="21">
        <f t="shared" si="54"/>
        <v>42</v>
      </c>
      <c r="BA42" s="21">
        <f t="shared" si="55"/>
        <v>2</v>
      </c>
      <c r="BB42" s="21" t="str">
        <f t="shared" si="56"/>
        <v/>
      </c>
      <c r="BC42" s="21" t="str">
        <f t="shared" si="57"/>
        <v>Y</v>
      </c>
      <c r="BD42" s="21" t="str">
        <f t="shared" si="58"/>
        <v>Y</v>
      </c>
      <c r="BE42" s="21" t="str">
        <f t="shared" si="59"/>
        <v>Y</v>
      </c>
      <c r="BF42" s="21" t="str">
        <f t="shared" si="60"/>
        <v>Y</v>
      </c>
      <c r="BG42" s="21">
        <f t="shared" si="61"/>
        <v>4</v>
      </c>
      <c r="BH42" s="21"/>
    </row>
    <row r="43" spans="1:60" x14ac:dyDescent="0.25">
      <c r="A43" s="3"/>
      <c r="B43" s="22">
        <v>76</v>
      </c>
      <c r="C43" s="22">
        <f t="shared" si="31"/>
        <v>39</v>
      </c>
      <c r="D43" s="22">
        <v>37</v>
      </c>
      <c r="E43" s="130" t="s">
        <v>71</v>
      </c>
      <c r="F43" s="65">
        <f t="shared" si="32"/>
        <v>77</v>
      </c>
      <c r="G43" s="42">
        <f t="shared" si="33"/>
        <v>38</v>
      </c>
      <c r="H43" s="25">
        <f t="shared" si="34"/>
        <v>29</v>
      </c>
      <c r="I43" s="43">
        <f t="shared" si="35"/>
        <v>10</v>
      </c>
      <c r="J43" s="43" t="str">
        <f t="shared" si="36"/>
        <v>N</v>
      </c>
      <c r="K43" s="23">
        <f>IFERROR(VLOOKUP(E43,XC!B:M,2,FALSE),"")</f>
        <v>0</v>
      </c>
      <c r="L43" s="23">
        <f>IFERROR(VLOOKUP(E43,XC!B:M,3,FALSE),"")</f>
        <v>0</v>
      </c>
      <c r="M43" s="23" t="str">
        <f>IFERROR(VLOOKUP(E43,WGP!CM:CT,6,FALSE),"")</f>
        <v/>
      </c>
      <c r="N43" s="23">
        <f>IFERROR(VLOOKUP(E43,XC!B:M,4,FALSE),"")</f>
        <v>0</v>
      </c>
      <c r="O43" s="23" t="str">
        <f>IFERROR(VLOOKUP(E43,WGP!BS:BZ,6,FALSE),"")</f>
        <v/>
      </c>
      <c r="P43" s="22" t="str">
        <f>IFERROR(VLOOKUP(E43,'Road-Relay'!C:M,11,FALSE),"")</f>
        <v/>
      </c>
      <c r="Q43" s="23">
        <f>IFERROR(VLOOKUP(E43,XC!B:M,5,FALSE),"")</f>
        <v>5</v>
      </c>
      <c r="R43" s="24" t="str">
        <f>IFERROR(VLOOKUP(E43,'Road-Relay'!Q:AA,11,FALSE),"")</f>
        <v/>
      </c>
      <c r="S43" s="34" t="str">
        <f>IFERROR(VLOOKUP(E43,WGP!AY:BF,6,FALSE),"")</f>
        <v/>
      </c>
      <c r="T43" s="34">
        <f>IFERROR(VLOOKUP(E43,XC!B:M,6,FALSE),"")</f>
        <v>0</v>
      </c>
      <c r="U43" s="23" t="str">
        <f>IFERROR(VLOOKUP(E43,'Road-Relay'!AE:AO,11,FALSE),"")</f>
        <v/>
      </c>
      <c r="V43" s="23">
        <f>IFERROR(VLOOKUP(E43,WGP!AE:AL,6,FALSE),"")</f>
        <v>38</v>
      </c>
      <c r="W43" s="23">
        <f>IFERROR(VLOOKUP(E43,XC!B:M,7,FALSE),"")</f>
        <v>5</v>
      </c>
      <c r="X43" s="23">
        <f>IFERROR(VLOOKUP(E43,'Road-Relay'!AS:BC,11,FALSE),"")</f>
        <v>29</v>
      </c>
      <c r="Y43" s="22" t="str">
        <f>IFERROR(VLOOKUP(E43,WGP!K:R,6,FALSE),"")</f>
        <v/>
      </c>
      <c r="Z43" s="22">
        <f>IFERROR(VLOOKUP(E43,XC!B:M,8,FALSE),"")</f>
        <v>0</v>
      </c>
      <c r="AA43" s="22">
        <f>IFERROR(VLOOKUP(E43,XC!B:M,9,FALSE),"")</f>
        <v>0</v>
      </c>
      <c r="AB43" s="23" t="str">
        <f>IFERROR(VLOOKUP(E43,'Road-Relay'!BG:BQ,11,FALSE),"")</f>
        <v/>
      </c>
      <c r="AC43" s="23">
        <f>IFERROR(VLOOKUP(E43,XC!B:M,10,FALSE),"")</f>
        <v>0</v>
      </c>
      <c r="AD43" s="23">
        <f>IFERROR(VLOOKUP(E43,XC!B:M,11,FALSE),"")</f>
        <v>0</v>
      </c>
      <c r="AE43" s="23" t="str">
        <f>IFERROR(VLOOKUP(E43,WGP!DF:DM,6,FALSE),"")</f>
        <v/>
      </c>
      <c r="AF43" s="23" t="str">
        <f>IFERROR(VLOOKUP(E43,'Road-Relay'!BU:CE,11,FALSE),"")</f>
        <v/>
      </c>
      <c r="AG43" s="43" t="str">
        <f>IFERROR(VLOOKUP(E43,'Road-Relay'!CI:CS,11,FALSE),"")</f>
        <v/>
      </c>
      <c r="AH43" s="62"/>
      <c r="AI43" s="42" t="str">
        <f t="shared" si="37"/>
        <v/>
      </c>
      <c r="AJ43" s="42" t="str">
        <f t="shared" si="38"/>
        <v/>
      </c>
      <c r="AK43" s="42" t="str">
        <f t="shared" si="39"/>
        <v/>
      </c>
      <c r="AL43" s="42">
        <f t="shared" si="40"/>
        <v>38</v>
      </c>
      <c r="AM43" s="42" t="str">
        <f t="shared" si="41"/>
        <v/>
      </c>
      <c r="AN43" s="42" t="str">
        <f t="shared" si="42"/>
        <v/>
      </c>
      <c r="AO43" s="21">
        <f t="shared" si="43"/>
        <v>38</v>
      </c>
      <c r="AP43" s="21" t="str">
        <f t="shared" si="44"/>
        <v/>
      </c>
      <c r="AQ43" s="21" t="str">
        <f t="shared" si="45"/>
        <v/>
      </c>
      <c r="AR43" s="21" t="str">
        <f t="shared" si="46"/>
        <v/>
      </c>
      <c r="AS43" s="42" t="str">
        <f t="shared" si="47"/>
        <v/>
      </c>
      <c r="AT43" s="42" t="str">
        <f t="shared" si="48"/>
        <v/>
      </c>
      <c r="AU43" s="42" t="str">
        <f t="shared" si="49"/>
        <v/>
      </c>
      <c r="AV43" s="42">
        <f t="shared" si="50"/>
        <v>29</v>
      </c>
      <c r="AW43" s="42" t="str">
        <f t="shared" si="51"/>
        <v/>
      </c>
      <c r="AX43" s="42" t="str">
        <f t="shared" si="52"/>
        <v/>
      </c>
      <c r="AY43" s="42" t="str">
        <f t="shared" si="53"/>
        <v/>
      </c>
      <c r="AZ43" s="21">
        <f t="shared" si="54"/>
        <v>29</v>
      </c>
      <c r="BA43" s="21" t="str">
        <f t="shared" si="55"/>
        <v/>
      </c>
      <c r="BB43" s="21" t="str">
        <f t="shared" si="56"/>
        <v/>
      </c>
      <c r="BC43" s="21" t="str">
        <f t="shared" si="57"/>
        <v>Y</v>
      </c>
      <c r="BD43" s="21" t="str">
        <f t="shared" si="58"/>
        <v>Y</v>
      </c>
      <c r="BE43" s="21" t="str">
        <f t="shared" si="59"/>
        <v>N</v>
      </c>
      <c r="BF43" s="21" t="str">
        <f t="shared" si="60"/>
        <v>Y</v>
      </c>
      <c r="BG43" s="21">
        <f t="shared" si="61"/>
        <v>3</v>
      </c>
      <c r="BH43" s="21"/>
    </row>
    <row r="44" spans="1:60" x14ac:dyDescent="0.25">
      <c r="A44" s="3"/>
      <c r="B44" s="22">
        <v>58</v>
      </c>
      <c r="C44" s="22">
        <f t="shared" si="31"/>
        <v>20</v>
      </c>
      <c r="D44" s="22">
        <v>38</v>
      </c>
      <c r="E44" s="130" t="s">
        <v>266</v>
      </c>
      <c r="F44" s="65">
        <f t="shared" si="32"/>
        <v>74</v>
      </c>
      <c r="G44" s="42">
        <f t="shared" si="33"/>
        <v>44</v>
      </c>
      <c r="H44" s="25">
        <f t="shared" si="34"/>
        <v>25</v>
      </c>
      <c r="I44" s="43">
        <f t="shared" si="35"/>
        <v>5</v>
      </c>
      <c r="J44" s="43" t="str">
        <f t="shared" si="36"/>
        <v>N</v>
      </c>
      <c r="K44" s="23">
        <f>IFERROR(VLOOKUP(E44,XC!B:M,2,FALSE),"")</f>
        <v>0</v>
      </c>
      <c r="L44" s="23">
        <f>IFERROR(VLOOKUP(E44,XC!B:M,3,FALSE),"")</f>
        <v>0</v>
      </c>
      <c r="M44" s="23" t="str">
        <f>IFERROR(VLOOKUP(E44,WGP!CM:CT,6,FALSE),"")</f>
        <v/>
      </c>
      <c r="N44" s="23">
        <f>IFERROR(VLOOKUP(E44,XC!B:M,4,FALSE),"")</f>
        <v>0</v>
      </c>
      <c r="O44" s="23" t="str">
        <f>IFERROR(VLOOKUP(E44,WGP!BS:BZ,6,FALSE),"")</f>
        <v/>
      </c>
      <c r="P44" s="22">
        <f>IFERROR(VLOOKUP(E44,'Road-Relay'!C:M,11,FALSE),"")</f>
        <v>25</v>
      </c>
      <c r="Q44" s="23">
        <f>IFERROR(VLOOKUP(E44,XC!B:M,5,FALSE),"")</f>
        <v>0</v>
      </c>
      <c r="R44" s="24" t="str">
        <f>IFERROR(VLOOKUP(E44,'Road-Relay'!Q:AA,11,FALSE),"")</f>
        <v/>
      </c>
      <c r="S44" s="34" t="str">
        <f>IFERROR(VLOOKUP(E44,WGP!AY:BF,6,FALSE),"")</f>
        <v/>
      </c>
      <c r="T44" s="34">
        <f>IFERROR(VLOOKUP(E44,XC!B:M,6,FALSE),"")</f>
        <v>0</v>
      </c>
      <c r="U44" s="23" t="str">
        <f>IFERROR(VLOOKUP(E44,'Road-Relay'!AE:AO,11,FALSE),"")</f>
        <v/>
      </c>
      <c r="V44" s="23">
        <f>IFERROR(VLOOKUP(E44,WGP!AE:AL,6,FALSE),"")</f>
        <v>44</v>
      </c>
      <c r="W44" s="23">
        <f>IFERROR(VLOOKUP(E44,XC!B:M,7,FALSE),"")</f>
        <v>5</v>
      </c>
      <c r="X44" s="23" t="str">
        <f>IFERROR(VLOOKUP(E44,'Road-Relay'!AS:BC,11,FALSE),"")</f>
        <v/>
      </c>
      <c r="Y44" s="22" t="str">
        <f>IFERROR(VLOOKUP(E44,WGP!K:R,6,FALSE),"")</f>
        <v/>
      </c>
      <c r="Z44" s="22">
        <f>IFERROR(VLOOKUP(E44,XC!B:M,8,FALSE),"")</f>
        <v>0</v>
      </c>
      <c r="AA44" s="22">
        <f>IFERROR(VLOOKUP(E44,XC!B:M,9,FALSE),"")</f>
        <v>0</v>
      </c>
      <c r="AB44" s="23" t="str">
        <f>IFERROR(VLOOKUP(E44,'Road-Relay'!BG:BQ,11,FALSE),"")</f>
        <v/>
      </c>
      <c r="AC44" s="23">
        <f>IFERROR(VLOOKUP(E44,XC!B:M,10,FALSE),"")</f>
        <v>0</v>
      </c>
      <c r="AD44" s="23">
        <f>IFERROR(VLOOKUP(E44,XC!B:M,11,FALSE),"")</f>
        <v>0</v>
      </c>
      <c r="AE44" s="23" t="str">
        <f>IFERROR(VLOOKUP(E44,WGP!DF:DM,6,FALSE),"")</f>
        <v/>
      </c>
      <c r="AF44" s="23" t="str">
        <f>IFERROR(VLOOKUP(E44,'Road-Relay'!BU:CE,11,FALSE),"")</f>
        <v/>
      </c>
      <c r="AG44" s="43" t="str">
        <f>IFERROR(VLOOKUP(E44,'Road-Relay'!CI:CS,11,FALSE),"")</f>
        <v/>
      </c>
      <c r="AH44" s="62"/>
      <c r="AI44" s="42" t="str">
        <f t="shared" si="37"/>
        <v/>
      </c>
      <c r="AJ44" s="42" t="str">
        <f t="shared" si="38"/>
        <v/>
      </c>
      <c r="AK44" s="42" t="str">
        <f t="shared" si="39"/>
        <v/>
      </c>
      <c r="AL44" s="42">
        <f t="shared" si="40"/>
        <v>44</v>
      </c>
      <c r="AM44" s="42" t="str">
        <f t="shared" si="41"/>
        <v/>
      </c>
      <c r="AN44" s="42" t="str">
        <f t="shared" si="42"/>
        <v/>
      </c>
      <c r="AO44" s="21">
        <f t="shared" si="43"/>
        <v>44</v>
      </c>
      <c r="AP44" s="21" t="str">
        <f t="shared" si="44"/>
        <v/>
      </c>
      <c r="AQ44" s="21" t="str">
        <f t="shared" si="45"/>
        <v/>
      </c>
      <c r="AR44" s="21" t="str">
        <f t="shared" si="46"/>
        <v/>
      </c>
      <c r="AS44" s="42">
        <f t="shared" si="47"/>
        <v>25</v>
      </c>
      <c r="AT44" s="42" t="str">
        <f t="shared" si="48"/>
        <v/>
      </c>
      <c r="AU44" s="42" t="str">
        <f t="shared" si="49"/>
        <v/>
      </c>
      <c r="AV44" s="42" t="str">
        <f t="shared" si="50"/>
        <v/>
      </c>
      <c r="AW44" s="42" t="str">
        <f t="shared" si="51"/>
        <v/>
      </c>
      <c r="AX44" s="42" t="str">
        <f t="shared" si="52"/>
        <v/>
      </c>
      <c r="AY44" s="42" t="str">
        <f t="shared" si="53"/>
        <v/>
      </c>
      <c r="AZ44" s="21">
        <f t="shared" si="54"/>
        <v>25</v>
      </c>
      <c r="BA44" s="21" t="str">
        <f t="shared" si="55"/>
        <v/>
      </c>
      <c r="BB44" s="21" t="str">
        <f t="shared" si="56"/>
        <v/>
      </c>
      <c r="BC44" s="21" t="str">
        <f t="shared" si="57"/>
        <v>Y</v>
      </c>
      <c r="BD44" s="21" t="str">
        <f t="shared" si="58"/>
        <v>Y</v>
      </c>
      <c r="BE44" s="21" t="str">
        <f t="shared" si="59"/>
        <v>N</v>
      </c>
      <c r="BF44" s="21" t="str">
        <f t="shared" si="60"/>
        <v>Y</v>
      </c>
      <c r="BG44" s="21">
        <f t="shared" si="61"/>
        <v>3</v>
      </c>
      <c r="BH44" s="21"/>
    </row>
    <row r="45" spans="1:60" x14ac:dyDescent="0.25">
      <c r="A45" s="3"/>
      <c r="B45" s="22">
        <v>27</v>
      </c>
      <c r="C45" s="22">
        <f t="shared" si="31"/>
        <v>-12</v>
      </c>
      <c r="D45" s="22">
        <v>39</v>
      </c>
      <c r="E45" s="130" t="s">
        <v>85</v>
      </c>
      <c r="F45" s="65">
        <f t="shared" si="32"/>
        <v>71</v>
      </c>
      <c r="G45" s="42">
        <f t="shared" si="33"/>
        <v>51</v>
      </c>
      <c r="H45" s="25">
        <f t="shared" si="34"/>
        <v>0</v>
      </c>
      <c r="I45" s="43">
        <f t="shared" si="35"/>
        <v>20</v>
      </c>
      <c r="J45" s="43" t="str">
        <f t="shared" si="36"/>
        <v>N</v>
      </c>
      <c r="K45" s="23">
        <f>IFERROR(VLOOKUP(E45,XC!B:M,2,FALSE),"")</f>
        <v>5</v>
      </c>
      <c r="L45" s="23">
        <f>IFERROR(VLOOKUP(E45,XC!B:M,3,FALSE),"")</f>
        <v>0</v>
      </c>
      <c r="M45" s="23">
        <f>IFERROR(VLOOKUP(E45,WGP!CM:CT,6,FALSE),"")</f>
        <v>31</v>
      </c>
      <c r="N45" s="23">
        <f>IFERROR(VLOOKUP(E45,XC!B:M,4,FALSE),"")</f>
        <v>5</v>
      </c>
      <c r="O45" s="23">
        <f>IFERROR(VLOOKUP(E45,WGP!BS:BZ,6,FALSE),"")</f>
        <v>20</v>
      </c>
      <c r="P45" s="22" t="str">
        <f>IFERROR(VLOOKUP(E45,'Road-Relay'!C:M,11,FALSE),"")</f>
        <v/>
      </c>
      <c r="Q45" s="23">
        <f>IFERROR(VLOOKUP(E45,XC!B:M,5,FALSE),"")</f>
        <v>5</v>
      </c>
      <c r="R45" s="24" t="str">
        <f>IFERROR(VLOOKUP(E45,'Road-Relay'!Q:AA,11,FALSE),"")</f>
        <v/>
      </c>
      <c r="S45" s="34" t="str">
        <f>IFERROR(VLOOKUP(E45,WGP!AY:BF,6,FALSE),"")</f>
        <v/>
      </c>
      <c r="T45" s="34">
        <f>IFERROR(VLOOKUP(E45,XC!B:M,6,FALSE),"")</f>
        <v>0</v>
      </c>
      <c r="U45" s="23" t="str">
        <f>IFERROR(VLOOKUP(E45,'Road-Relay'!AE:AO,11,FALSE),"")</f>
        <v/>
      </c>
      <c r="V45" s="23" t="str">
        <f>IFERROR(VLOOKUP(E45,WGP!AE:AL,6,FALSE),"")</f>
        <v/>
      </c>
      <c r="W45" s="23">
        <f>IFERROR(VLOOKUP(E45,XC!B:M,7,FALSE),"")</f>
        <v>5</v>
      </c>
      <c r="X45" s="23" t="str">
        <f>IFERROR(VLOOKUP(E45,'Road-Relay'!AS:BC,11,FALSE),"")</f>
        <v/>
      </c>
      <c r="Y45" s="22" t="str">
        <f>IFERROR(VLOOKUP(E45,WGP!K:R,6,FALSE),"")</f>
        <v/>
      </c>
      <c r="Z45" s="22">
        <f>IFERROR(VLOOKUP(E45,XC!B:M,8,FALSE),"")</f>
        <v>0</v>
      </c>
      <c r="AA45" s="22">
        <f>IFERROR(VLOOKUP(E45,XC!B:M,9,FALSE),"")</f>
        <v>0</v>
      </c>
      <c r="AB45" s="23" t="str">
        <f>IFERROR(VLOOKUP(E45,'Road-Relay'!BG:BQ,11,FALSE),"")</f>
        <v/>
      </c>
      <c r="AC45" s="23">
        <f>IFERROR(VLOOKUP(E45,XC!B:M,10,FALSE),"")</f>
        <v>0</v>
      </c>
      <c r="AD45" s="23">
        <f>IFERROR(VLOOKUP(E45,XC!B:M,11,FALSE),"")</f>
        <v>0</v>
      </c>
      <c r="AE45" s="23" t="str">
        <f>IFERROR(VLOOKUP(E45,WGP!DF:DM,6,FALSE),"")</f>
        <v/>
      </c>
      <c r="AF45" s="23" t="str">
        <f>IFERROR(VLOOKUP(E45,'Road-Relay'!BU:CE,11,FALSE),"")</f>
        <v/>
      </c>
      <c r="AG45" s="43" t="str">
        <f>IFERROR(VLOOKUP(E45,'Road-Relay'!CI:CS,11,FALSE),"")</f>
        <v/>
      </c>
      <c r="AH45" s="62"/>
      <c r="AI45" s="42">
        <f t="shared" si="37"/>
        <v>31</v>
      </c>
      <c r="AJ45" s="42">
        <f t="shared" si="38"/>
        <v>20</v>
      </c>
      <c r="AK45" s="42" t="str">
        <f t="shared" si="39"/>
        <v/>
      </c>
      <c r="AL45" s="42" t="str">
        <f t="shared" si="40"/>
        <v/>
      </c>
      <c r="AM45" s="42" t="str">
        <f t="shared" si="41"/>
        <v/>
      </c>
      <c r="AN45" s="42" t="str">
        <f t="shared" si="42"/>
        <v/>
      </c>
      <c r="AO45" s="21">
        <f t="shared" si="43"/>
        <v>31</v>
      </c>
      <c r="AP45" s="21">
        <f t="shared" si="44"/>
        <v>20</v>
      </c>
      <c r="AQ45" s="21" t="str">
        <f t="shared" si="45"/>
        <v/>
      </c>
      <c r="AR45" s="21" t="str">
        <f t="shared" si="46"/>
        <v/>
      </c>
      <c r="AS45" s="42" t="str">
        <f t="shared" si="47"/>
        <v/>
      </c>
      <c r="AT45" s="42" t="str">
        <f t="shared" si="48"/>
        <v/>
      </c>
      <c r="AU45" s="42" t="str">
        <f t="shared" si="49"/>
        <v/>
      </c>
      <c r="AV45" s="42" t="str">
        <f t="shared" si="50"/>
        <v/>
      </c>
      <c r="AW45" s="42" t="str">
        <f t="shared" si="51"/>
        <v/>
      </c>
      <c r="AX45" s="42" t="str">
        <f t="shared" si="52"/>
        <v/>
      </c>
      <c r="AY45" s="42" t="str">
        <f t="shared" si="53"/>
        <v/>
      </c>
      <c r="AZ45" s="21" t="str">
        <f t="shared" si="54"/>
        <v/>
      </c>
      <c r="BA45" s="21" t="str">
        <f t="shared" si="55"/>
        <v/>
      </c>
      <c r="BB45" s="21" t="str">
        <f t="shared" si="56"/>
        <v/>
      </c>
      <c r="BC45" s="21" t="str">
        <f t="shared" si="57"/>
        <v>Y</v>
      </c>
      <c r="BD45" s="21" t="str">
        <f t="shared" si="58"/>
        <v>N</v>
      </c>
      <c r="BE45" s="21" t="str">
        <f t="shared" si="59"/>
        <v>N</v>
      </c>
      <c r="BF45" s="21" t="str">
        <f t="shared" si="60"/>
        <v>Y</v>
      </c>
      <c r="BG45" s="21">
        <f t="shared" si="61"/>
        <v>2</v>
      </c>
      <c r="BH45" s="21"/>
    </row>
    <row r="46" spans="1:60" x14ac:dyDescent="0.25">
      <c r="A46" s="3"/>
      <c r="B46" s="22">
        <v>60</v>
      </c>
      <c r="C46" s="22">
        <f t="shared" si="31"/>
        <v>20</v>
      </c>
      <c r="D46" s="22">
        <v>40</v>
      </c>
      <c r="E46" s="130" t="s">
        <v>101</v>
      </c>
      <c r="F46" s="65">
        <f t="shared" si="32"/>
        <v>69</v>
      </c>
      <c r="G46" s="42">
        <f t="shared" si="33"/>
        <v>69</v>
      </c>
      <c r="H46" s="25">
        <f t="shared" si="34"/>
        <v>0</v>
      </c>
      <c r="I46" s="43">
        <f t="shared" si="35"/>
        <v>0</v>
      </c>
      <c r="J46" s="43" t="str">
        <f t="shared" si="36"/>
        <v>N</v>
      </c>
      <c r="K46" s="23" t="str">
        <f>IFERROR(VLOOKUP(E46,XC!B:M,2,FALSE),"")</f>
        <v/>
      </c>
      <c r="L46" s="23" t="str">
        <f>IFERROR(VLOOKUP(E46,XC!B:M,3,FALSE),"")</f>
        <v/>
      </c>
      <c r="M46" s="23" t="str">
        <f>IFERROR(VLOOKUP(E46,WGP!CM:CT,6,FALSE),"")</f>
        <v/>
      </c>
      <c r="N46" s="23" t="str">
        <f>IFERROR(VLOOKUP(E46,XC!B:M,4,FALSE),"")</f>
        <v/>
      </c>
      <c r="O46" s="23">
        <f>IFERROR(VLOOKUP(E46,WGP!BS:BZ,6,FALSE),"")</f>
        <v>20</v>
      </c>
      <c r="P46" s="22" t="str">
        <f>IFERROR(VLOOKUP(E46,'Road-Relay'!C:M,11,FALSE),"")</f>
        <v/>
      </c>
      <c r="Q46" s="23" t="str">
        <f>IFERROR(VLOOKUP(E46,XC!B:M,5,FALSE),"")</f>
        <v/>
      </c>
      <c r="R46" s="24" t="str">
        <f>IFERROR(VLOOKUP(E46,'Road-Relay'!Q:AA,11,FALSE),"")</f>
        <v/>
      </c>
      <c r="S46" s="34" t="str">
        <f>IFERROR(VLOOKUP(E46,WGP!AY:BF,6,FALSE),"")</f>
        <v/>
      </c>
      <c r="T46" s="34" t="str">
        <f>IFERROR(VLOOKUP(E46,XC!B:M,6,FALSE),"")</f>
        <v/>
      </c>
      <c r="U46" s="23" t="str">
        <f>IFERROR(VLOOKUP(E46,'Road-Relay'!AE:AO,11,FALSE),"")</f>
        <v/>
      </c>
      <c r="V46" s="23">
        <f>IFERROR(VLOOKUP(E46,WGP!AE:AL,6,FALSE),"")</f>
        <v>49</v>
      </c>
      <c r="W46" s="23" t="str">
        <f>IFERROR(VLOOKUP(E46,XC!B:M,7,FALSE),"")</f>
        <v/>
      </c>
      <c r="X46" s="23" t="str">
        <f>IFERROR(VLOOKUP(E46,'Road-Relay'!AS:BC,11,FALSE),"")</f>
        <v/>
      </c>
      <c r="Y46" s="22" t="str">
        <f>IFERROR(VLOOKUP(E46,WGP!K:R,6,FALSE),"")</f>
        <v/>
      </c>
      <c r="Z46" s="22" t="str">
        <f>IFERROR(VLOOKUP(E46,XC!B:M,8,FALSE),"")</f>
        <v/>
      </c>
      <c r="AA46" s="22" t="str">
        <f>IFERROR(VLOOKUP(E46,XC!B:M,9,FALSE),"")</f>
        <v/>
      </c>
      <c r="AB46" s="23" t="str">
        <f>IFERROR(VLOOKUP(E46,'Road-Relay'!BG:BQ,11,FALSE),"")</f>
        <v/>
      </c>
      <c r="AC46" s="23" t="str">
        <f>IFERROR(VLOOKUP(E46,XC!B:M,10,FALSE),"")</f>
        <v/>
      </c>
      <c r="AD46" s="23" t="str">
        <f>IFERROR(VLOOKUP(E46,XC!B:M,11,FALSE),"")</f>
        <v/>
      </c>
      <c r="AE46" s="23" t="str">
        <f>IFERROR(VLOOKUP(E46,WGP!DF:DM,6,FALSE),"")</f>
        <v/>
      </c>
      <c r="AF46" s="23" t="str">
        <f>IFERROR(VLOOKUP(E46,'Road-Relay'!BU:CE,11,FALSE),"")</f>
        <v/>
      </c>
      <c r="AG46" s="43" t="str">
        <f>IFERROR(VLOOKUP(E46,'Road-Relay'!CI:CS,11,FALSE),"")</f>
        <v/>
      </c>
      <c r="AH46" s="62"/>
      <c r="AI46" s="42" t="str">
        <f t="shared" si="37"/>
        <v/>
      </c>
      <c r="AJ46" s="42">
        <f t="shared" si="38"/>
        <v>20</v>
      </c>
      <c r="AK46" s="42" t="str">
        <f t="shared" si="39"/>
        <v/>
      </c>
      <c r="AL46" s="42">
        <f t="shared" si="40"/>
        <v>49</v>
      </c>
      <c r="AM46" s="42" t="str">
        <f t="shared" si="41"/>
        <v/>
      </c>
      <c r="AN46" s="42" t="str">
        <f t="shared" si="42"/>
        <v/>
      </c>
      <c r="AO46" s="21">
        <f t="shared" si="43"/>
        <v>49</v>
      </c>
      <c r="AP46" s="21">
        <f t="shared" si="44"/>
        <v>20</v>
      </c>
      <c r="AQ46" s="21" t="str">
        <f t="shared" si="45"/>
        <v/>
      </c>
      <c r="AR46" s="21" t="str">
        <f t="shared" si="46"/>
        <v/>
      </c>
      <c r="AS46" s="42" t="str">
        <f t="shared" si="47"/>
        <v/>
      </c>
      <c r="AT46" s="42" t="str">
        <f t="shared" si="48"/>
        <v/>
      </c>
      <c r="AU46" s="42" t="str">
        <f t="shared" si="49"/>
        <v/>
      </c>
      <c r="AV46" s="42" t="str">
        <f t="shared" si="50"/>
        <v/>
      </c>
      <c r="AW46" s="42" t="str">
        <f t="shared" si="51"/>
        <v/>
      </c>
      <c r="AX46" s="42" t="str">
        <f t="shared" si="52"/>
        <v/>
      </c>
      <c r="AY46" s="42" t="str">
        <f t="shared" si="53"/>
        <v/>
      </c>
      <c r="AZ46" s="21" t="str">
        <f t="shared" si="54"/>
        <v/>
      </c>
      <c r="BA46" s="21" t="str">
        <f t="shared" si="55"/>
        <v/>
      </c>
      <c r="BB46" s="21" t="str">
        <f t="shared" si="56"/>
        <v/>
      </c>
      <c r="BC46" s="21" t="str">
        <f t="shared" si="57"/>
        <v>Y</v>
      </c>
      <c r="BD46" s="21" t="str">
        <f t="shared" si="58"/>
        <v>N</v>
      </c>
      <c r="BE46" s="21" t="str">
        <f t="shared" si="59"/>
        <v>N</v>
      </c>
      <c r="BF46" s="21" t="str">
        <f t="shared" si="60"/>
        <v>N</v>
      </c>
      <c r="BG46" s="21">
        <f t="shared" si="61"/>
        <v>1</v>
      </c>
      <c r="BH46" s="21"/>
    </row>
    <row r="47" spans="1:60" x14ac:dyDescent="0.25">
      <c r="A47" s="3"/>
      <c r="B47" s="22">
        <v>57</v>
      </c>
      <c r="C47" s="22">
        <f t="shared" si="31"/>
        <v>16</v>
      </c>
      <c r="D47" s="22">
        <v>41</v>
      </c>
      <c r="E47" s="130" t="s">
        <v>127</v>
      </c>
      <c r="F47" s="65">
        <f t="shared" si="32"/>
        <v>67</v>
      </c>
      <c r="G47" s="42">
        <f t="shared" si="33"/>
        <v>0</v>
      </c>
      <c r="H47" s="25">
        <f t="shared" si="34"/>
        <v>62</v>
      </c>
      <c r="I47" s="43">
        <f t="shared" si="35"/>
        <v>5</v>
      </c>
      <c r="J47" s="43" t="str">
        <f t="shared" si="36"/>
        <v>N</v>
      </c>
      <c r="K47" s="23">
        <f>IFERROR(VLOOKUP(E47,XC!B:M,2,FALSE),"")</f>
        <v>0</v>
      </c>
      <c r="L47" s="23">
        <f>IFERROR(VLOOKUP(E47,XC!B:M,3,FALSE),"")</f>
        <v>0</v>
      </c>
      <c r="M47" s="23" t="str">
        <f>IFERROR(VLOOKUP(E47,WGP!CM:CT,6,FALSE),"")</f>
        <v/>
      </c>
      <c r="N47" s="23">
        <f>IFERROR(VLOOKUP(E47,XC!B:M,4,FALSE),"")</f>
        <v>0</v>
      </c>
      <c r="O47" s="23" t="str">
        <f>IFERROR(VLOOKUP(E47,WGP!BS:BZ,6,FALSE),"")</f>
        <v/>
      </c>
      <c r="P47" s="22" t="str">
        <f>IFERROR(VLOOKUP(E47,'Road-Relay'!C:M,11,FALSE),"")</f>
        <v/>
      </c>
      <c r="Q47" s="23">
        <f>IFERROR(VLOOKUP(E47,XC!B:M,5,FALSE),"")</f>
        <v>0</v>
      </c>
      <c r="R47" s="24" t="str">
        <f>IFERROR(VLOOKUP(E47,'Road-Relay'!Q:AA,11,FALSE),"")</f>
        <v/>
      </c>
      <c r="S47" s="34" t="str">
        <f>IFERROR(VLOOKUP(E47,WGP!AY:BF,6,FALSE),"")</f>
        <v/>
      </c>
      <c r="T47" s="34">
        <f>IFERROR(VLOOKUP(E47,XC!B:M,6,FALSE),"")</f>
        <v>0</v>
      </c>
      <c r="U47" s="23" t="str">
        <f>IFERROR(VLOOKUP(E47,'Road-Relay'!AE:AO,11,FALSE),"")</f>
        <v/>
      </c>
      <c r="V47" s="23" t="str">
        <f>IFERROR(VLOOKUP(E47,WGP!AE:AL,6,FALSE),"")</f>
        <v/>
      </c>
      <c r="W47" s="23">
        <f>IFERROR(VLOOKUP(E47,XC!B:M,7,FALSE),"")</f>
        <v>5</v>
      </c>
      <c r="X47" s="23">
        <f>IFERROR(VLOOKUP(E47,'Road-Relay'!AS:BC,11,FALSE),"")</f>
        <v>36</v>
      </c>
      <c r="Y47" s="22" t="str">
        <f>IFERROR(VLOOKUP(E47,WGP!K:R,6,FALSE),"")</f>
        <v/>
      </c>
      <c r="Z47" s="22">
        <f>IFERROR(VLOOKUP(E47,XC!B:M,8,FALSE),"")</f>
        <v>0</v>
      </c>
      <c r="AA47" s="22">
        <f>IFERROR(VLOOKUP(E47,XC!B:M,9,FALSE),"")</f>
        <v>0</v>
      </c>
      <c r="AB47" s="23" t="str">
        <f>IFERROR(VLOOKUP(E47,'Road-Relay'!BG:BQ,11,FALSE),"")</f>
        <v/>
      </c>
      <c r="AC47" s="23">
        <f>IFERROR(VLOOKUP(E47,XC!B:M,10,FALSE),"")</f>
        <v>0</v>
      </c>
      <c r="AD47" s="23">
        <f>IFERROR(VLOOKUP(E47,XC!B:M,11,FALSE),"")</f>
        <v>0</v>
      </c>
      <c r="AE47" s="23" t="str">
        <f>IFERROR(VLOOKUP(E47,WGP!DF:DM,6,FALSE),"")</f>
        <v/>
      </c>
      <c r="AF47" s="23" t="str">
        <f>IFERROR(VLOOKUP(E47,'Road-Relay'!BU:CE,11,FALSE),"")</f>
        <v/>
      </c>
      <c r="AG47" s="43">
        <f>IFERROR(VLOOKUP(E47,'Road-Relay'!CI:CS,11,FALSE),"")</f>
        <v>26</v>
      </c>
      <c r="AH47" s="62"/>
      <c r="AI47" s="42" t="str">
        <f t="shared" si="37"/>
        <v/>
      </c>
      <c r="AJ47" s="42" t="str">
        <f t="shared" si="38"/>
        <v/>
      </c>
      <c r="AK47" s="42" t="str">
        <f t="shared" si="39"/>
        <v/>
      </c>
      <c r="AL47" s="42" t="str">
        <f t="shared" si="40"/>
        <v/>
      </c>
      <c r="AM47" s="42" t="str">
        <f t="shared" si="41"/>
        <v/>
      </c>
      <c r="AN47" s="42" t="str">
        <f t="shared" si="42"/>
        <v/>
      </c>
      <c r="AO47" s="21" t="str">
        <f t="shared" si="43"/>
        <v/>
      </c>
      <c r="AP47" s="21" t="str">
        <f t="shared" si="44"/>
        <v/>
      </c>
      <c r="AQ47" s="21" t="str">
        <f t="shared" si="45"/>
        <v/>
      </c>
      <c r="AR47" s="21" t="str">
        <f t="shared" si="46"/>
        <v/>
      </c>
      <c r="AS47" s="42" t="str">
        <f t="shared" si="47"/>
        <v/>
      </c>
      <c r="AT47" s="42" t="str">
        <f t="shared" si="48"/>
        <v/>
      </c>
      <c r="AU47" s="42" t="str">
        <f t="shared" si="49"/>
        <v/>
      </c>
      <c r="AV47" s="42">
        <f t="shared" si="50"/>
        <v>36</v>
      </c>
      <c r="AW47" s="42" t="str">
        <f t="shared" si="51"/>
        <v/>
      </c>
      <c r="AX47" s="42" t="str">
        <f t="shared" si="52"/>
        <v/>
      </c>
      <c r="AY47" s="42">
        <f t="shared" si="53"/>
        <v>26</v>
      </c>
      <c r="AZ47" s="21">
        <f t="shared" si="54"/>
        <v>36</v>
      </c>
      <c r="BA47" s="21">
        <f t="shared" si="55"/>
        <v>26</v>
      </c>
      <c r="BB47" s="21" t="str">
        <f t="shared" si="56"/>
        <v/>
      </c>
      <c r="BC47" s="21" t="str">
        <f t="shared" si="57"/>
        <v>N</v>
      </c>
      <c r="BD47" s="21" t="str">
        <f t="shared" si="58"/>
        <v>Y</v>
      </c>
      <c r="BE47" s="21" t="str">
        <f t="shared" si="59"/>
        <v>Y</v>
      </c>
      <c r="BF47" s="21" t="str">
        <f t="shared" si="60"/>
        <v>Y</v>
      </c>
      <c r="BG47" s="21">
        <f t="shared" si="61"/>
        <v>3</v>
      </c>
      <c r="BH47" s="21"/>
    </row>
    <row r="48" spans="1:60" x14ac:dyDescent="0.25">
      <c r="A48" s="3"/>
      <c r="B48" s="22">
        <v>64</v>
      </c>
      <c r="C48" s="22">
        <f t="shared" si="31"/>
        <v>22</v>
      </c>
      <c r="D48" s="22">
        <v>42</v>
      </c>
      <c r="E48" s="130" t="s">
        <v>104</v>
      </c>
      <c r="F48" s="65">
        <f t="shared" si="32"/>
        <v>66</v>
      </c>
      <c r="G48" s="42">
        <f t="shared" si="33"/>
        <v>0</v>
      </c>
      <c r="H48" s="25">
        <f t="shared" si="34"/>
        <v>46</v>
      </c>
      <c r="I48" s="43">
        <f t="shared" si="35"/>
        <v>20</v>
      </c>
      <c r="J48" s="43" t="str">
        <f t="shared" si="36"/>
        <v>N</v>
      </c>
      <c r="K48" s="23">
        <f>IFERROR(VLOOKUP(E48,XC!B:M,2,FALSE),"")</f>
        <v>5</v>
      </c>
      <c r="L48" s="23">
        <f>IFERROR(VLOOKUP(E48,XC!B:M,3,FALSE),"")</f>
        <v>0</v>
      </c>
      <c r="M48" s="23" t="str">
        <f>IFERROR(VLOOKUP(E48,WGP!CM:CT,6,FALSE),"")</f>
        <v/>
      </c>
      <c r="N48" s="23">
        <f>IFERROR(VLOOKUP(E48,XC!B:M,4,FALSE),"")</f>
        <v>0</v>
      </c>
      <c r="O48" s="23" t="str">
        <f>IFERROR(VLOOKUP(E48,WGP!BS:BZ,6,FALSE),"")</f>
        <v/>
      </c>
      <c r="P48" s="22" t="str">
        <f>IFERROR(VLOOKUP(E48,'Road-Relay'!C:M,11,FALSE),"")</f>
        <v/>
      </c>
      <c r="Q48" s="23">
        <f>IFERROR(VLOOKUP(E48,XC!B:M,5,FALSE),"")</f>
        <v>5</v>
      </c>
      <c r="R48" s="24" t="str">
        <f>IFERROR(VLOOKUP(E48,'Road-Relay'!Q:AA,11,FALSE),"")</f>
        <v/>
      </c>
      <c r="S48" s="34" t="str">
        <f>IFERROR(VLOOKUP(E48,WGP!AY:BF,6,FALSE),"")</f>
        <v/>
      </c>
      <c r="T48" s="34">
        <f>IFERROR(VLOOKUP(E48,XC!B:M,6,FALSE),"")</f>
        <v>5</v>
      </c>
      <c r="U48" s="23" t="str">
        <f>IFERROR(VLOOKUP(E48,'Road-Relay'!AE:AO,11,FALSE),"")</f>
        <v/>
      </c>
      <c r="V48" s="23" t="str">
        <f>IFERROR(VLOOKUP(E48,WGP!AE:AL,6,FALSE),"")</f>
        <v/>
      </c>
      <c r="W48" s="23">
        <f>IFERROR(VLOOKUP(E48,XC!B:M,7,FALSE),"")</f>
        <v>5</v>
      </c>
      <c r="X48" s="23">
        <f>IFERROR(VLOOKUP(E48,'Road-Relay'!AS:BC,11,FALSE),"")</f>
        <v>46</v>
      </c>
      <c r="Y48" s="22" t="str">
        <f>IFERROR(VLOOKUP(E48,WGP!K:R,6,FALSE),"")</f>
        <v/>
      </c>
      <c r="Z48" s="22">
        <f>IFERROR(VLOOKUP(E48,XC!B:M,8,FALSE),"")</f>
        <v>0</v>
      </c>
      <c r="AA48" s="22">
        <f>IFERROR(VLOOKUP(E48,XC!B:M,9,FALSE),"")</f>
        <v>0</v>
      </c>
      <c r="AB48" s="23" t="str">
        <f>IFERROR(VLOOKUP(E48,'Road-Relay'!BG:BQ,11,FALSE),"")</f>
        <v/>
      </c>
      <c r="AC48" s="23">
        <f>IFERROR(VLOOKUP(E48,XC!B:M,10,FALSE),"")</f>
        <v>0</v>
      </c>
      <c r="AD48" s="23">
        <f>IFERROR(VLOOKUP(E48,XC!B:M,11,FALSE),"")</f>
        <v>0</v>
      </c>
      <c r="AE48" s="23" t="str">
        <f>IFERROR(VLOOKUP(E48,WGP!DF:DM,6,FALSE),"")</f>
        <v/>
      </c>
      <c r="AF48" s="23" t="str">
        <f>IFERROR(VLOOKUP(E48,'Road-Relay'!BU:CE,11,FALSE),"")</f>
        <v/>
      </c>
      <c r="AG48" s="43" t="str">
        <f>IFERROR(VLOOKUP(E48,'Road-Relay'!CI:CS,11,FALSE),"")</f>
        <v/>
      </c>
      <c r="AH48" s="62"/>
      <c r="AI48" s="42" t="str">
        <f t="shared" si="37"/>
        <v/>
      </c>
      <c r="AJ48" s="42" t="str">
        <f t="shared" si="38"/>
        <v/>
      </c>
      <c r="AK48" s="42" t="str">
        <f t="shared" si="39"/>
        <v/>
      </c>
      <c r="AL48" s="42" t="str">
        <f t="shared" si="40"/>
        <v/>
      </c>
      <c r="AM48" s="42" t="str">
        <f t="shared" si="41"/>
        <v/>
      </c>
      <c r="AN48" s="42" t="str">
        <f t="shared" si="42"/>
        <v/>
      </c>
      <c r="AO48" s="21" t="str">
        <f t="shared" si="43"/>
        <v/>
      </c>
      <c r="AP48" s="21" t="str">
        <f t="shared" si="44"/>
        <v/>
      </c>
      <c r="AQ48" s="21" t="str">
        <f t="shared" si="45"/>
        <v/>
      </c>
      <c r="AR48" s="21" t="str">
        <f t="shared" si="46"/>
        <v/>
      </c>
      <c r="AS48" s="42" t="str">
        <f t="shared" si="47"/>
        <v/>
      </c>
      <c r="AT48" s="42" t="str">
        <f t="shared" si="48"/>
        <v/>
      </c>
      <c r="AU48" s="42" t="str">
        <f t="shared" si="49"/>
        <v/>
      </c>
      <c r="AV48" s="42">
        <f t="shared" si="50"/>
        <v>46</v>
      </c>
      <c r="AW48" s="42" t="str">
        <f t="shared" si="51"/>
        <v/>
      </c>
      <c r="AX48" s="42" t="str">
        <f t="shared" si="52"/>
        <v/>
      </c>
      <c r="AY48" s="42" t="str">
        <f t="shared" si="53"/>
        <v/>
      </c>
      <c r="AZ48" s="21">
        <f t="shared" si="54"/>
        <v>46</v>
      </c>
      <c r="BA48" s="21" t="str">
        <f t="shared" si="55"/>
        <v/>
      </c>
      <c r="BB48" s="21" t="str">
        <f t="shared" si="56"/>
        <v/>
      </c>
      <c r="BC48" s="21" t="str">
        <f t="shared" si="57"/>
        <v>N</v>
      </c>
      <c r="BD48" s="21" t="str">
        <f t="shared" si="58"/>
        <v>Y</v>
      </c>
      <c r="BE48" s="21" t="str">
        <f t="shared" si="59"/>
        <v>N</v>
      </c>
      <c r="BF48" s="21" t="str">
        <f t="shared" si="60"/>
        <v>Y</v>
      </c>
      <c r="BG48" s="21">
        <f t="shared" si="61"/>
        <v>2</v>
      </c>
      <c r="BH48" s="21"/>
    </row>
    <row r="49" spans="1:60" x14ac:dyDescent="0.25">
      <c r="A49" s="3"/>
      <c r="B49" s="22">
        <v>31</v>
      </c>
      <c r="C49" s="22">
        <f t="shared" si="31"/>
        <v>-12</v>
      </c>
      <c r="D49" s="22">
        <v>43</v>
      </c>
      <c r="E49" s="130" t="s">
        <v>164</v>
      </c>
      <c r="F49" s="65">
        <f t="shared" si="32"/>
        <v>62</v>
      </c>
      <c r="G49" s="42">
        <f t="shared" si="33"/>
        <v>47</v>
      </c>
      <c r="H49" s="25">
        <f t="shared" si="34"/>
        <v>0</v>
      </c>
      <c r="I49" s="43">
        <f t="shared" si="35"/>
        <v>15</v>
      </c>
      <c r="J49" s="43" t="str">
        <f t="shared" si="36"/>
        <v>N</v>
      </c>
      <c r="K49" s="23">
        <f>IFERROR(VLOOKUP(E49,XC!B:M,2,FALSE),"")</f>
        <v>0</v>
      </c>
      <c r="L49" s="23">
        <f>IFERROR(VLOOKUP(E49,XC!B:M,3,FALSE),"")</f>
        <v>0</v>
      </c>
      <c r="M49" s="23">
        <f>IFERROR(VLOOKUP(E49,WGP!CM:CT,6,FALSE),"")</f>
        <v>25</v>
      </c>
      <c r="N49" s="23">
        <f>IFERROR(VLOOKUP(E49,XC!B:M,4,FALSE),"")</f>
        <v>0</v>
      </c>
      <c r="O49" s="23">
        <f>IFERROR(VLOOKUP(E49,WGP!BS:BZ,6,FALSE),"")</f>
        <v>22</v>
      </c>
      <c r="P49" s="22" t="str">
        <f>IFERROR(VLOOKUP(E49,'Road-Relay'!C:M,11,FALSE),"")</f>
        <v/>
      </c>
      <c r="Q49" s="23">
        <f>IFERROR(VLOOKUP(E49,XC!B:M,5,FALSE),"")</f>
        <v>5</v>
      </c>
      <c r="R49" s="24" t="str">
        <f>IFERROR(VLOOKUP(E49,'Road-Relay'!Q:AA,11,FALSE),"")</f>
        <v/>
      </c>
      <c r="S49" s="34" t="str">
        <f>IFERROR(VLOOKUP(E49,WGP!AY:BF,6,FALSE),"")</f>
        <v/>
      </c>
      <c r="T49" s="34">
        <f>IFERROR(VLOOKUP(E49,XC!B:M,6,FALSE),"")</f>
        <v>5</v>
      </c>
      <c r="U49" s="23" t="str">
        <f>IFERROR(VLOOKUP(E49,'Road-Relay'!AE:AO,11,FALSE),"")</f>
        <v/>
      </c>
      <c r="V49" s="23" t="str">
        <f>IFERROR(VLOOKUP(E49,WGP!AE:AL,6,FALSE),"")</f>
        <v/>
      </c>
      <c r="W49" s="23">
        <f>IFERROR(VLOOKUP(E49,XC!B:M,7,FALSE),"")</f>
        <v>5</v>
      </c>
      <c r="X49" s="23" t="str">
        <f>IFERROR(VLOOKUP(E49,'Road-Relay'!AS:BC,11,FALSE),"")</f>
        <v/>
      </c>
      <c r="Y49" s="22" t="str">
        <f>IFERROR(VLOOKUP(E49,WGP!K:R,6,FALSE),"")</f>
        <v/>
      </c>
      <c r="Z49" s="22">
        <f>IFERROR(VLOOKUP(E49,XC!B:M,8,FALSE),"")</f>
        <v>0</v>
      </c>
      <c r="AA49" s="22">
        <f>IFERROR(VLOOKUP(E49,XC!B:M,9,FALSE),"")</f>
        <v>0</v>
      </c>
      <c r="AB49" s="23" t="str">
        <f>IFERROR(VLOOKUP(E49,'Road-Relay'!BG:BQ,11,FALSE),"")</f>
        <v/>
      </c>
      <c r="AC49" s="23">
        <f>IFERROR(VLOOKUP(E49,XC!B:M,10,FALSE),"")</f>
        <v>0</v>
      </c>
      <c r="AD49" s="23">
        <f>IFERROR(VLOOKUP(E49,XC!B:M,11,FALSE),"")</f>
        <v>0</v>
      </c>
      <c r="AE49" s="23" t="str">
        <f>IFERROR(VLOOKUP(E49,WGP!DF:DM,6,FALSE),"")</f>
        <v/>
      </c>
      <c r="AF49" s="23" t="str">
        <f>IFERROR(VLOOKUP(E49,'Road-Relay'!BU:CE,11,FALSE),"")</f>
        <v/>
      </c>
      <c r="AG49" s="43" t="str">
        <f>IFERROR(VLOOKUP(E49,'Road-Relay'!CI:CS,11,FALSE),"")</f>
        <v/>
      </c>
      <c r="AH49" s="62"/>
      <c r="AI49" s="42">
        <f t="shared" si="37"/>
        <v>25</v>
      </c>
      <c r="AJ49" s="42">
        <f t="shared" si="38"/>
        <v>22</v>
      </c>
      <c r="AK49" s="42" t="str">
        <f t="shared" si="39"/>
        <v/>
      </c>
      <c r="AL49" s="42" t="str">
        <f t="shared" si="40"/>
        <v/>
      </c>
      <c r="AM49" s="42" t="str">
        <f t="shared" si="41"/>
        <v/>
      </c>
      <c r="AN49" s="42" t="str">
        <f t="shared" si="42"/>
        <v/>
      </c>
      <c r="AO49" s="21">
        <f t="shared" si="43"/>
        <v>25</v>
      </c>
      <c r="AP49" s="21">
        <f t="shared" si="44"/>
        <v>22</v>
      </c>
      <c r="AQ49" s="21" t="str">
        <f t="shared" si="45"/>
        <v/>
      </c>
      <c r="AR49" s="21" t="str">
        <f t="shared" si="46"/>
        <v/>
      </c>
      <c r="AS49" s="42" t="str">
        <f t="shared" si="47"/>
        <v/>
      </c>
      <c r="AT49" s="42" t="str">
        <f t="shared" si="48"/>
        <v/>
      </c>
      <c r="AU49" s="42" t="str">
        <f t="shared" si="49"/>
        <v/>
      </c>
      <c r="AV49" s="42" t="str">
        <f t="shared" si="50"/>
        <v/>
      </c>
      <c r="AW49" s="42" t="str">
        <f t="shared" si="51"/>
        <v/>
      </c>
      <c r="AX49" s="42" t="str">
        <f t="shared" si="52"/>
        <v/>
      </c>
      <c r="AY49" s="42" t="str">
        <f t="shared" si="53"/>
        <v/>
      </c>
      <c r="AZ49" s="21" t="str">
        <f t="shared" si="54"/>
        <v/>
      </c>
      <c r="BA49" s="21" t="str">
        <f t="shared" si="55"/>
        <v/>
      </c>
      <c r="BB49" s="21" t="str">
        <f t="shared" si="56"/>
        <v/>
      </c>
      <c r="BC49" s="21" t="str">
        <f t="shared" si="57"/>
        <v>Y</v>
      </c>
      <c r="BD49" s="21" t="str">
        <f t="shared" si="58"/>
        <v>N</v>
      </c>
      <c r="BE49" s="21" t="str">
        <f t="shared" si="59"/>
        <v>N</v>
      </c>
      <c r="BF49" s="21" t="str">
        <f t="shared" si="60"/>
        <v>Y</v>
      </c>
      <c r="BG49" s="21">
        <f t="shared" si="61"/>
        <v>2</v>
      </c>
      <c r="BH49" s="21"/>
    </row>
    <row r="50" spans="1:60" x14ac:dyDescent="0.25">
      <c r="A50" s="3"/>
      <c r="B50" s="22">
        <v>67</v>
      </c>
      <c r="C50" s="22">
        <f t="shared" si="31"/>
        <v>23</v>
      </c>
      <c r="D50" s="22">
        <v>44</v>
      </c>
      <c r="E50" s="130" t="s">
        <v>729</v>
      </c>
      <c r="F50" s="65">
        <f t="shared" si="32"/>
        <v>60</v>
      </c>
      <c r="G50" s="42">
        <f t="shared" si="33"/>
        <v>50</v>
      </c>
      <c r="H50" s="25">
        <f t="shared" si="34"/>
        <v>0</v>
      </c>
      <c r="I50" s="43">
        <f t="shared" si="35"/>
        <v>10</v>
      </c>
      <c r="J50" s="43" t="str">
        <f t="shared" si="36"/>
        <v>N</v>
      </c>
      <c r="K50" s="23">
        <f>IFERROR(VLOOKUP(E50,XC!B:M,2,FALSE),"")</f>
        <v>5</v>
      </c>
      <c r="L50" s="23">
        <f>IFERROR(VLOOKUP(E50,XC!B:M,3,FALSE),"")</f>
        <v>0</v>
      </c>
      <c r="M50" s="23" t="str">
        <f>IFERROR(VLOOKUP(E50,WGP!CM:CT,6,FALSE),"")</f>
        <v/>
      </c>
      <c r="N50" s="23">
        <f>IFERROR(VLOOKUP(E50,XC!B:M,4,FALSE),"")</f>
        <v>5</v>
      </c>
      <c r="O50" s="23" t="str">
        <f>IFERROR(VLOOKUP(E50,WGP!BS:BZ,6,FALSE),"")</f>
        <v/>
      </c>
      <c r="P50" s="22" t="str">
        <f>IFERROR(VLOOKUP(E50,'Road-Relay'!C:M,11,FALSE),"")</f>
        <v/>
      </c>
      <c r="Q50" s="23">
        <f>IFERROR(VLOOKUP(E50,XC!B:M,5,FALSE),"")</f>
        <v>0</v>
      </c>
      <c r="R50" s="24" t="str">
        <f>IFERROR(VLOOKUP(E50,'Road-Relay'!Q:AA,11,FALSE),"")</f>
        <v/>
      </c>
      <c r="S50" s="34" t="str">
        <f>IFERROR(VLOOKUP(E50,WGP!AY:BF,6,FALSE),"")</f>
        <v/>
      </c>
      <c r="T50" s="34">
        <f>IFERROR(VLOOKUP(E50,XC!B:M,6,FALSE),"")</f>
        <v>0</v>
      </c>
      <c r="U50" s="23" t="str">
        <f>IFERROR(VLOOKUP(E50,'Road-Relay'!AE:AO,11,FALSE),"")</f>
        <v/>
      </c>
      <c r="V50" s="23">
        <f>IFERROR(VLOOKUP(E50,WGP!AE:AL,6,FALSE),"")</f>
        <v>50</v>
      </c>
      <c r="W50" s="23">
        <f>IFERROR(VLOOKUP(E50,XC!B:M,7,FALSE),"")</f>
        <v>0</v>
      </c>
      <c r="X50" s="23" t="str">
        <f>IFERROR(VLOOKUP(E50,'Road-Relay'!AS:BC,11,FALSE),"")</f>
        <v/>
      </c>
      <c r="Y50" s="22" t="str">
        <f>IFERROR(VLOOKUP(E50,WGP!K:R,6,FALSE),"")</f>
        <v/>
      </c>
      <c r="Z50" s="22">
        <f>IFERROR(VLOOKUP(E50,XC!B:M,8,FALSE),"")</f>
        <v>0</v>
      </c>
      <c r="AA50" s="22">
        <f>IFERROR(VLOOKUP(E50,XC!B:M,9,FALSE),"")</f>
        <v>0</v>
      </c>
      <c r="AB50" s="23" t="str">
        <f>IFERROR(VLOOKUP(E50,'Road-Relay'!BG:BQ,11,FALSE),"")</f>
        <v/>
      </c>
      <c r="AC50" s="23">
        <f>IFERROR(VLOOKUP(E50,XC!B:M,10,FALSE),"")</f>
        <v>0</v>
      </c>
      <c r="AD50" s="23">
        <f>IFERROR(VLOOKUP(E50,XC!B:M,11,FALSE),"")</f>
        <v>0</v>
      </c>
      <c r="AE50" s="23" t="str">
        <f>IFERROR(VLOOKUP(E50,WGP!DF:DM,6,FALSE),"")</f>
        <v/>
      </c>
      <c r="AF50" s="23" t="str">
        <f>IFERROR(VLOOKUP(E50,'Road-Relay'!BU:CE,11,FALSE),"")</f>
        <v/>
      </c>
      <c r="AG50" s="43" t="str">
        <f>IFERROR(VLOOKUP(E50,'Road-Relay'!CI:CS,11,FALSE),"")</f>
        <v/>
      </c>
      <c r="AH50" s="62"/>
      <c r="AI50" s="42" t="str">
        <f t="shared" si="37"/>
        <v/>
      </c>
      <c r="AJ50" s="42" t="str">
        <f t="shared" si="38"/>
        <v/>
      </c>
      <c r="AK50" s="42" t="str">
        <f t="shared" si="39"/>
        <v/>
      </c>
      <c r="AL50" s="42">
        <f t="shared" si="40"/>
        <v>50</v>
      </c>
      <c r="AM50" s="42" t="str">
        <f t="shared" si="41"/>
        <v/>
      </c>
      <c r="AN50" s="42" t="str">
        <f t="shared" si="42"/>
        <v/>
      </c>
      <c r="AO50" s="21">
        <f t="shared" si="43"/>
        <v>50</v>
      </c>
      <c r="AP50" s="21" t="str">
        <f t="shared" si="44"/>
        <v/>
      </c>
      <c r="AQ50" s="21" t="str">
        <f t="shared" si="45"/>
        <v/>
      </c>
      <c r="AR50" s="21" t="str">
        <f t="shared" si="46"/>
        <v/>
      </c>
      <c r="AS50" s="42" t="str">
        <f t="shared" si="47"/>
        <v/>
      </c>
      <c r="AT50" s="42" t="str">
        <f t="shared" si="48"/>
        <v/>
      </c>
      <c r="AU50" s="42" t="str">
        <f t="shared" si="49"/>
        <v/>
      </c>
      <c r="AV50" s="42" t="str">
        <f t="shared" si="50"/>
        <v/>
      </c>
      <c r="AW50" s="42" t="str">
        <f t="shared" si="51"/>
        <v/>
      </c>
      <c r="AX50" s="42" t="str">
        <f t="shared" si="52"/>
        <v/>
      </c>
      <c r="AY50" s="42" t="str">
        <f t="shared" si="53"/>
        <v/>
      </c>
      <c r="AZ50" s="21" t="str">
        <f t="shared" si="54"/>
        <v/>
      </c>
      <c r="BA50" s="21" t="str">
        <f t="shared" si="55"/>
        <v/>
      </c>
      <c r="BB50" s="21" t="str">
        <f t="shared" si="56"/>
        <v/>
      </c>
      <c r="BC50" s="21" t="str">
        <f t="shared" si="57"/>
        <v>Y</v>
      </c>
      <c r="BD50" s="21" t="str">
        <f t="shared" si="58"/>
        <v>N</v>
      </c>
      <c r="BE50" s="21" t="str">
        <f t="shared" si="59"/>
        <v>N</v>
      </c>
      <c r="BF50" s="21" t="str">
        <f t="shared" si="60"/>
        <v>Y</v>
      </c>
      <c r="BG50" s="21">
        <f t="shared" si="61"/>
        <v>2</v>
      </c>
      <c r="BH50" s="21"/>
    </row>
    <row r="51" spans="1:60" x14ac:dyDescent="0.25">
      <c r="A51" s="3"/>
      <c r="B51" s="22">
        <v>37</v>
      </c>
      <c r="C51" s="22">
        <f t="shared" si="31"/>
        <v>-8</v>
      </c>
      <c r="D51" s="22">
        <v>45</v>
      </c>
      <c r="E51" s="130" t="s">
        <v>261</v>
      </c>
      <c r="F51" s="65">
        <f t="shared" si="32"/>
        <v>54</v>
      </c>
      <c r="G51" s="42">
        <f t="shared" si="33"/>
        <v>54</v>
      </c>
      <c r="H51" s="25">
        <f t="shared" si="34"/>
        <v>0</v>
      </c>
      <c r="I51" s="43">
        <f t="shared" si="35"/>
        <v>0</v>
      </c>
      <c r="J51" s="43" t="str">
        <f t="shared" si="36"/>
        <v>N</v>
      </c>
      <c r="K51" s="23" t="str">
        <f>IFERROR(VLOOKUP(E51,XC!B:M,2,FALSE),"")</f>
        <v/>
      </c>
      <c r="L51" s="23" t="str">
        <f>IFERROR(VLOOKUP(E51,XC!B:M,3,FALSE),"")</f>
        <v/>
      </c>
      <c r="M51" s="23" t="str">
        <f>IFERROR(VLOOKUP(E51,WGP!CM:CT,6,FALSE),"")</f>
        <v/>
      </c>
      <c r="N51" s="23" t="str">
        <f>IFERROR(VLOOKUP(E51,XC!B:M,4,FALSE),"")</f>
        <v/>
      </c>
      <c r="O51" s="23">
        <f>IFERROR(VLOOKUP(E51,WGP!BS:BZ,6,FALSE),"")</f>
        <v>20</v>
      </c>
      <c r="P51" s="22" t="str">
        <f>IFERROR(VLOOKUP(E51,'Road-Relay'!C:M,11,FALSE),"")</f>
        <v/>
      </c>
      <c r="Q51" s="23" t="str">
        <f>IFERROR(VLOOKUP(E51,XC!B:M,5,FALSE),"")</f>
        <v/>
      </c>
      <c r="R51" s="24" t="str">
        <f>IFERROR(VLOOKUP(E51,'Road-Relay'!Q:AA,11,FALSE),"")</f>
        <v/>
      </c>
      <c r="S51" s="34">
        <f>IFERROR(VLOOKUP(E51,WGP!AY:BF,6,FALSE),"")</f>
        <v>34</v>
      </c>
      <c r="T51" s="34" t="str">
        <f>IFERROR(VLOOKUP(E51,XC!B:M,6,FALSE),"")</f>
        <v/>
      </c>
      <c r="U51" s="23" t="str">
        <f>IFERROR(VLOOKUP(E51,'Road-Relay'!AE:AO,11,FALSE),"")</f>
        <v/>
      </c>
      <c r="V51" s="23" t="str">
        <f>IFERROR(VLOOKUP(E51,WGP!AE:AL,6,FALSE),"")</f>
        <v/>
      </c>
      <c r="W51" s="23" t="str">
        <f>IFERROR(VLOOKUP(E51,XC!B:M,7,FALSE),"")</f>
        <v/>
      </c>
      <c r="X51" s="23" t="str">
        <f>IFERROR(VLOOKUP(E51,'Road-Relay'!AS:BC,11,FALSE),"")</f>
        <v/>
      </c>
      <c r="Y51" s="22" t="str">
        <f>IFERROR(VLOOKUP(E51,WGP!K:R,6,FALSE),"")</f>
        <v/>
      </c>
      <c r="Z51" s="22" t="str">
        <f>IFERROR(VLOOKUP(E51,XC!B:M,8,FALSE),"")</f>
        <v/>
      </c>
      <c r="AA51" s="22" t="str">
        <f>IFERROR(VLOOKUP(E51,XC!B:M,9,FALSE),"")</f>
        <v/>
      </c>
      <c r="AB51" s="23" t="str">
        <f>IFERROR(VLOOKUP(E51,'Road-Relay'!BG:BQ,11,FALSE),"")</f>
        <v/>
      </c>
      <c r="AC51" s="23" t="str">
        <f>IFERROR(VLOOKUP(E51,XC!B:M,10,FALSE),"")</f>
        <v/>
      </c>
      <c r="AD51" s="23" t="str">
        <f>IFERROR(VLOOKUP(E51,XC!B:M,11,FALSE),"")</f>
        <v/>
      </c>
      <c r="AE51" s="23" t="str">
        <f>IFERROR(VLOOKUP(E51,WGP!DF:DM,6,FALSE),"")</f>
        <v/>
      </c>
      <c r="AF51" s="23" t="str">
        <f>IFERROR(VLOOKUP(E51,'Road-Relay'!BU:CE,11,FALSE),"")</f>
        <v/>
      </c>
      <c r="AG51" s="43" t="str">
        <f>IFERROR(VLOOKUP(E51,'Road-Relay'!CI:CS,11,FALSE),"")</f>
        <v/>
      </c>
      <c r="AH51" s="62"/>
      <c r="AI51" s="42" t="str">
        <f t="shared" si="37"/>
        <v/>
      </c>
      <c r="AJ51" s="42">
        <f t="shared" si="38"/>
        <v>20</v>
      </c>
      <c r="AK51" s="42">
        <f t="shared" si="39"/>
        <v>34</v>
      </c>
      <c r="AL51" s="42" t="str">
        <f t="shared" si="40"/>
        <v/>
      </c>
      <c r="AM51" s="42" t="str">
        <f t="shared" si="41"/>
        <v/>
      </c>
      <c r="AN51" s="42" t="str">
        <f t="shared" si="42"/>
        <v/>
      </c>
      <c r="AO51" s="21">
        <f t="shared" si="43"/>
        <v>34</v>
      </c>
      <c r="AP51" s="21">
        <f t="shared" si="44"/>
        <v>20</v>
      </c>
      <c r="AQ51" s="21" t="str">
        <f t="shared" si="45"/>
        <v/>
      </c>
      <c r="AR51" s="21" t="str">
        <f t="shared" si="46"/>
        <v/>
      </c>
      <c r="AS51" s="42" t="str">
        <f t="shared" si="47"/>
        <v/>
      </c>
      <c r="AT51" s="42" t="str">
        <f t="shared" si="48"/>
        <v/>
      </c>
      <c r="AU51" s="42" t="str">
        <f t="shared" si="49"/>
        <v/>
      </c>
      <c r="AV51" s="42" t="str">
        <f t="shared" si="50"/>
        <v/>
      </c>
      <c r="AW51" s="42" t="str">
        <f t="shared" si="51"/>
        <v/>
      </c>
      <c r="AX51" s="42" t="str">
        <f t="shared" si="52"/>
        <v/>
      </c>
      <c r="AY51" s="42" t="str">
        <f t="shared" si="53"/>
        <v/>
      </c>
      <c r="AZ51" s="21" t="str">
        <f t="shared" si="54"/>
        <v/>
      </c>
      <c r="BA51" s="21" t="str">
        <f t="shared" si="55"/>
        <v/>
      </c>
      <c r="BB51" s="21" t="str">
        <f t="shared" si="56"/>
        <v/>
      </c>
      <c r="BC51" s="21" t="str">
        <f t="shared" si="57"/>
        <v>Y</v>
      </c>
      <c r="BD51" s="21" t="str">
        <f t="shared" si="58"/>
        <v>N</v>
      </c>
      <c r="BE51" s="21" t="str">
        <f t="shared" si="59"/>
        <v>N</v>
      </c>
      <c r="BF51" s="21" t="str">
        <f t="shared" si="60"/>
        <v>N</v>
      </c>
      <c r="BG51" s="21">
        <f t="shared" si="61"/>
        <v>1</v>
      </c>
      <c r="BH51" s="21"/>
    </row>
    <row r="52" spans="1:60" x14ac:dyDescent="0.25">
      <c r="A52" s="3"/>
      <c r="B52" s="22">
        <v>38</v>
      </c>
      <c r="C52" s="22">
        <f t="shared" si="31"/>
        <v>-8</v>
      </c>
      <c r="D52" s="22">
        <v>46</v>
      </c>
      <c r="E52" s="130" t="s">
        <v>263</v>
      </c>
      <c r="F52" s="65">
        <f t="shared" si="32"/>
        <v>53</v>
      </c>
      <c r="G52" s="42">
        <f t="shared" si="33"/>
        <v>53</v>
      </c>
      <c r="H52" s="25">
        <f t="shared" si="34"/>
        <v>0</v>
      </c>
      <c r="I52" s="43">
        <f t="shared" si="35"/>
        <v>0</v>
      </c>
      <c r="J52" s="43" t="str">
        <f t="shared" si="36"/>
        <v>N</v>
      </c>
      <c r="K52" s="23" t="str">
        <f>IFERROR(VLOOKUP(E52,XC!B:M,2,FALSE),"")</f>
        <v/>
      </c>
      <c r="L52" s="23" t="str">
        <f>IFERROR(VLOOKUP(E52,XC!B:M,3,FALSE),"")</f>
        <v/>
      </c>
      <c r="M52" s="23" t="str">
        <f>IFERROR(VLOOKUP(E52,WGP!CM:CT,6,FALSE),"")</f>
        <v/>
      </c>
      <c r="N52" s="23" t="str">
        <f>IFERROR(VLOOKUP(E52,XC!B:M,4,FALSE),"")</f>
        <v/>
      </c>
      <c r="O52" s="23">
        <f>IFERROR(VLOOKUP(E52,WGP!BS:BZ,6,FALSE),"")</f>
        <v>20</v>
      </c>
      <c r="P52" s="22" t="str">
        <f>IFERROR(VLOOKUP(E52,'Road-Relay'!C:M,11,FALSE),"")</f>
        <v/>
      </c>
      <c r="Q52" s="23" t="str">
        <f>IFERROR(VLOOKUP(E52,XC!B:M,5,FALSE),"")</f>
        <v/>
      </c>
      <c r="R52" s="24" t="str">
        <f>IFERROR(VLOOKUP(E52,'Road-Relay'!Q:AA,11,FALSE),"")</f>
        <v/>
      </c>
      <c r="S52" s="34">
        <f>IFERROR(VLOOKUP(E52,WGP!AY:BF,6,FALSE),"")</f>
        <v>33</v>
      </c>
      <c r="T52" s="34" t="str">
        <f>IFERROR(VLOOKUP(E52,XC!B:M,6,FALSE),"")</f>
        <v/>
      </c>
      <c r="U52" s="23" t="str">
        <f>IFERROR(VLOOKUP(E52,'Road-Relay'!AE:AO,11,FALSE),"")</f>
        <v/>
      </c>
      <c r="V52" s="23" t="str">
        <f>IFERROR(VLOOKUP(E52,WGP!AE:AL,6,FALSE),"")</f>
        <v/>
      </c>
      <c r="W52" s="23" t="str">
        <f>IFERROR(VLOOKUP(E52,XC!B:M,7,FALSE),"")</f>
        <v/>
      </c>
      <c r="X52" s="23" t="str">
        <f>IFERROR(VLOOKUP(E52,'Road-Relay'!AS:BC,11,FALSE),"")</f>
        <v/>
      </c>
      <c r="Y52" s="22" t="str">
        <f>IFERROR(VLOOKUP(E52,WGP!K:R,6,FALSE),"")</f>
        <v/>
      </c>
      <c r="Z52" s="22" t="str">
        <f>IFERROR(VLOOKUP(E52,XC!B:M,8,FALSE),"")</f>
        <v/>
      </c>
      <c r="AA52" s="22" t="str">
        <f>IFERROR(VLOOKUP(E52,XC!B:M,9,FALSE),"")</f>
        <v/>
      </c>
      <c r="AB52" s="23" t="str">
        <f>IFERROR(VLOOKUP(E52,'Road-Relay'!BG:BQ,11,FALSE),"")</f>
        <v/>
      </c>
      <c r="AC52" s="23" t="str">
        <f>IFERROR(VLOOKUP(E52,XC!B:M,10,FALSE),"")</f>
        <v/>
      </c>
      <c r="AD52" s="23" t="str">
        <f>IFERROR(VLOOKUP(E52,XC!B:M,11,FALSE),"")</f>
        <v/>
      </c>
      <c r="AE52" s="23" t="str">
        <f>IFERROR(VLOOKUP(E52,WGP!DF:DM,6,FALSE),"")</f>
        <v/>
      </c>
      <c r="AF52" s="23" t="str">
        <f>IFERROR(VLOOKUP(E52,'Road-Relay'!BU:CE,11,FALSE),"")</f>
        <v/>
      </c>
      <c r="AG52" s="43" t="str">
        <f>IFERROR(VLOOKUP(E52,'Road-Relay'!CI:CS,11,FALSE),"")</f>
        <v/>
      </c>
      <c r="AH52" s="62"/>
      <c r="AI52" s="42" t="str">
        <f t="shared" si="37"/>
        <v/>
      </c>
      <c r="AJ52" s="42">
        <f t="shared" si="38"/>
        <v>20</v>
      </c>
      <c r="AK52" s="42">
        <f t="shared" si="39"/>
        <v>33</v>
      </c>
      <c r="AL52" s="42" t="str">
        <f t="shared" si="40"/>
        <v/>
      </c>
      <c r="AM52" s="42" t="str">
        <f t="shared" si="41"/>
        <v/>
      </c>
      <c r="AN52" s="42" t="str">
        <f t="shared" si="42"/>
        <v/>
      </c>
      <c r="AO52" s="21">
        <f t="shared" si="43"/>
        <v>33</v>
      </c>
      <c r="AP52" s="21">
        <f t="shared" si="44"/>
        <v>20</v>
      </c>
      <c r="AQ52" s="21" t="str">
        <f t="shared" si="45"/>
        <v/>
      </c>
      <c r="AR52" s="21" t="str">
        <f t="shared" si="46"/>
        <v/>
      </c>
      <c r="AS52" s="42" t="str">
        <f t="shared" si="47"/>
        <v/>
      </c>
      <c r="AT52" s="42" t="str">
        <f t="shared" si="48"/>
        <v/>
      </c>
      <c r="AU52" s="42" t="str">
        <f t="shared" si="49"/>
        <v/>
      </c>
      <c r="AV52" s="42" t="str">
        <f t="shared" si="50"/>
        <v/>
      </c>
      <c r="AW52" s="42" t="str">
        <f t="shared" si="51"/>
        <v/>
      </c>
      <c r="AX52" s="42" t="str">
        <f t="shared" si="52"/>
        <v/>
      </c>
      <c r="AY52" s="42" t="str">
        <f t="shared" si="53"/>
        <v/>
      </c>
      <c r="AZ52" s="21" t="str">
        <f t="shared" si="54"/>
        <v/>
      </c>
      <c r="BA52" s="21" t="str">
        <f t="shared" si="55"/>
        <v/>
      </c>
      <c r="BB52" s="21" t="str">
        <f t="shared" si="56"/>
        <v/>
      </c>
      <c r="BC52" s="21" t="str">
        <f t="shared" si="57"/>
        <v>Y</v>
      </c>
      <c r="BD52" s="21" t="str">
        <f t="shared" si="58"/>
        <v>N</v>
      </c>
      <c r="BE52" s="21" t="str">
        <f t="shared" si="59"/>
        <v>N</v>
      </c>
      <c r="BF52" s="21" t="str">
        <f t="shared" si="60"/>
        <v>N</v>
      </c>
      <c r="BG52" s="21">
        <f t="shared" si="61"/>
        <v>1</v>
      </c>
      <c r="BH52" s="21"/>
    </row>
    <row r="53" spans="1:60" x14ac:dyDescent="0.25">
      <c r="A53" s="3"/>
      <c r="B53" s="22">
        <v>41</v>
      </c>
      <c r="C53" s="22">
        <f t="shared" si="31"/>
        <v>-5</v>
      </c>
      <c r="D53" s="22">
        <v>46</v>
      </c>
      <c r="E53" s="130" t="s">
        <v>124</v>
      </c>
      <c r="F53" s="65">
        <f t="shared" si="32"/>
        <v>53</v>
      </c>
      <c r="G53" s="42">
        <f t="shared" si="33"/>
        <v>38</v>
      </c>
      <c r="H53" s="25">
        <f t="shared" si="34"/>
        <v>0</v>
      </c>
      <c r="I53" s="43">
        <f t="shared" si="35"/>
        <v>15</v>
      </c>
      <c r="J53" s="43" t="str">
        <f t="shared" si="36"/>
        <v>N</v>
      </c>
      <c r="K53" s="23">
        <f>IFERROR(VLOOKUP(E53,XC!B:M,2,FALSE),"")</f>
        <v>0</v>
      </c>
      <c r="L53" s="23">
        <f>IFERROR(VLOOKUP(E53,XC!B:M,3,FALSE),"")</f>
        <v>5</v>
      </c>
      <c r="M53" s="23" t="str">
        <f>IFERROR(VLOOKUP(E53,WGP!CM:CT,6,FALSE),"")</f>
        <v/>
      </c>
      <c r="N53" s="23">
        <f>IFERROR(VLOOKUP(E53,XC!B:M,4,FALSE),"")</f>
        <v>0</v>
      </c>
      <c r="O53" s="23">
        <f>IFERROR(VLOOKUP(E53,WGP!BS:BZ,6,FALSE),"")</f>
        <v>38</v>
      </c>
      <c r="P53" s="22" t="str">
        <f>IFERROR(VLOOKUP(E53,'Road-Relay'!C:M,11,FALSE),"")</f>
        <v/>
      </c>
      <c r="Q53" s="23">
        <f>IFERROR(VLOOKUP(E53,XC!B:M,5,FALSE),"")</f>
        <v>5</v>
      </c>
      <c r="R53" s="24" t="str">
        <f>IFERROR(VLOOKUP(E53,'Road-Relay'!Q:AA,11,FALSE),"")</f>
        <v/>
      </c>
      <c r="S53" s="34" t="str">
        <f>IFERROR(VLOOKUP(E53,WGP!AY:BF,6,FALSE),"")</f>
        <v/>
      </c>
      <c r="T53" s="34">
        <f>IFERROR(VLOOKUP(E53,XC!B:M,6,FALSE),"")</f>
        <v>0</v>
      </c>
      <c r="U53" s="23" t="str">
        <f>IFERROR(VLOOKUP(E53,'Road-Relay'!AE:AO,11,FALSE),"")</f>
        <v/>
      </c>
      <c r="V53" s="23" t="str">
        <f>IFERROR(VLOOKUP(E53,WGP!AE:AL,6,FALSE),"")</f>
        <v/>
      </c>
      <c r="W53" s="23">
        <f>IFERROR(VLOOKUP(E53,XC!B:M,7,FALSE),"")</f>
        <v>5</v>
      </c>
      <c r="X53" s="23" t="str">
        <f>IFERROR(VLOOKUP(E53,'Road-Relay'!AS:BC,11,FALSE),"")</f>
        <v/>
      </c>
      <c r="Y53" s="22" t="str">
        <f>IFERROR(VLOOKUP(E53,WGP!K:R,6,FALSE),"")</f>
        <v/>
      </c>
      <c r="Z53" s="22">
        <f>IFERROR(VLOOKUP(E53,XC!B:M,8,FALSE),"")</f>
        <v>0</v>
      </c>
      <c r="AA53" s="22">
        <f>IFERROR(VLOOKUP(E53,XC!B:M,9,FALSE),"")</f>
        <v>0</v>
      </c>
      <c r="AB53" s="23" t="str">
        <f>IFERROR(VLOOKUP(E53,'Road-Relay'!BG:BQ,11,FALSE),"")</f>
        <v/>
      </c>
      <c r="AC53" s="23">
        <f>IFERROR(VLOOKUP(E53,XC!B:M,10,FALSE),"")</f>
        <v>0</v>
      </c>
      <c r="AD53" s="23">
        <f>IFERROR(VLOOKUP(E53,XC!B:M,11,FALSE),"")</f>
        <v>0</v>
      </c>
      <c r="AE53" s="23" t="str">
        <f>IFERROR(VLOOKUP(E53,WGP!DF:DM,6,FALSE),"")</f>
        <v/>
      </c>
      <c r="AF53" s="23" t="str">
        <f>IFERROR(VLOOKUP(E53,'Road-Relay'!BU:CE,11,FALSE),"")</f>
        <v/>
      </c>
      <c r="AG53" s="43" t="str">
        <f>IFERROR(VLOOKUP(E53,'Road-Relay'!CI:CS,11,FALSE),"")</f>
        <v/>
      </c>
      <c r="AH53" s="62"/>
      <c r="AI53" s="42" t="str">
        <f t="shared" si="37"/>
        <v/>
      </c>
      <c r="AJ53" s="42">
        <f t="shared" si="38"/>
        <v>38</v>
      </c>
      <c r="AK53" s="42" t="str">
        <f t="shared" si="39"/>
        <v/>
      </c>
      <c r="AL53" s="42" t="str">
        <f t="shared" si="40"/>
        <v/>
      </c>
      <c r="AM53" s="42" t="str">
        <f t="shared" si="41"/>
        <v/>
      </c>
      <c r="AN53" s="42" t="str">
        <f t="shared" si="42"/>
        <v/>
      </c>
      <c r="AO53" s="21">
        <f t="shared" si="43"/>
        <v>38</v>
      </c>
      <c r="AP53" s="21" t="str">
        <f t="shared" si="44"/>
        <v/>
      </c>
      <c r="AQ53" s="21" t="str">
        <f t="shared" si="45"/>
        <v/>
      </c>
      <c r="AR53" s="21" t="str">
        <f t="shared" si="46"/>
        <v/>
      </c>
      <c r="AS53" s="42" t="str">
        <f t="shared" si="47"/>
        <v/>
      </c>
      <c r="AT53" s="42" t="str">
        <f t="shared" si="48"/>
        <v/>
      </c>
      <c r="AU53" s="42" t="str">
        <f t="shared" si="49"/>
        <v/>
      </c>
      <c r="AV53" s="42" t="str">
        <f t="shared" si="50"/>
        <v/>
      </c>
      <c r="AW53" s="42" t="str">
        <f t="shared" si="51"/>
        <v/>
      </c>
      <c r="AX53" s="42" t="str">
        <f t="shared" si="52"/>
        <v/>
      </c>
      <c r="AY53" s="42" t="str">
        <f t="shared" si="53"/>
        <v/>
      </c>
      <c r="AZ53" s="21" t="str">
        <f t="shared" si="54"/>
        <v/>
      </c>
      <c r="BA53" s="21" t="str">
        <f t="shared" si="55"/>
        <v/>
      </c>
      <c r="BB53" s="21" t="str">
        <f t="shared" si="56"/>
        <v/>
      </c>
      <c r="BC53" s="21" t="str">
        <f t="shared" si="57"/>
        <v>Y</v>
      </c>
      <c r="BD53" s="21" t="str">
        <f t="shared" si="58"/>
        <v>N</v>
      </c>
      <c r="BE53" s="21" t="str">
        <f t="shared" si="59"/>
        <v>N</v>
      </c>
      <c r="BF53" s="21" t="str">
        <f t="shared" si="60"/>
        <v>Y</v>
      </c>
      <c r="BG53" s="21">
        <f t="shared" si="61"/>
        <v>2</v>
      </c>
      <c r="BH53" s="21"/>
    </row>
    <row r="54" spans="1:60" x14ac:dyDescent="0.25">
      <c r="A54" s="3"/>
      <c r="B54" s="22">
        <v>39</v>
      </c>
      <c r="C54" s="22">
        <f t="shared" si="31"/>
        <v>-9</v>
      </c>
      <c r="D54" s="22">
        <v>48</v>
      </c>
      <c r="E54" s="130" t="s">
        <v>157</v>
      </c>
      <c r="F54" s="65">
        <f t="shared" si="32"/>
        <v>52</v>
      </c>
      <c r="G54" s="42">
        <f t="shared" si="33"/>
        <v>42</v>
      </c>
      <c r="H54" s="25">
        <f t="shared" si="34"/>
        <v>0</v>
      </c>
      <c r="I54" s="43">
        <f t="shared" si="35"/>
        <v>10</v>
      </c>
      <c r="J54" s="43" t="str">
        <f t="shared" si="36"/>
        <v>N</v>
      </c>
      <c r="K54" s="23">
        <f>IFERROR(VLOOKUP(E54,XC!B:M,2,FALSE),"")</f>
        <v>0</v>
      </c>
      <c r="L54" s="23">
        <f>IFERROR(VLOOKUP(E54,XC!B:M,3,FALSE),"")</f>
        <v>5</v>
      </c>
      <c r="M54" s="23" t="str">
        <f>IFERROR(VLOOKUP(E54,WGP!CM:CT,6,FALSE),"")</f>
        <v/>
      </c>
      <c r="N54" s="23">
        <f>IFERROR(VLOOKUP(E54,XC!B:M,4,FALSE),"")</f>
        <v>5</v>
      </c>
      <c r="O54" s="23">
        <f>IFERROR(VLOOKUP(E54,WGP!BS:BZ,6,FALSE),"")</f>
        <v>42</v>
      </c>
      <c r="P54" s="22" t="str">
        <f>IFERROR(VLOOKUP(E54,'Road-Relay'!C:M,11,FALSE),"")</f>
        <v/>
      </c>
      <c r="Q54" s="23">
        <f>IFERROR(VLOOKUP(E54,XC!B:M,5,FALSE),"")</f>
        <v>0</v>
      </c>
      <c r="R54" s="24" t="str">
        <f>IFERROR(VLOOKUP(E54,'Road-Relay'!Q:AA,11,FALSE),"")</f>
        <v/>
      </c>
      <c r="S54" s="34" t="str">
        <f>IFERROR(VLOOKUP(E54,WGP!AY:BF,6,FALSE),"")</f>
        <v/>
      </c>
      <c r="T54" s="34">
        <f>IFERROR(VLOOKUP(E54,XC!B:M,6,FALSE),"")</f>
        <v>0</v>
      </c>
      <c r="U54" s="23" t="str">
        <f>IFERROR(VLOOKUP(E54,'Road-Relay'!AE:AO,11,FALSE),"")</f>
        <v/>
      </c>
      <c r="V54" s="23" t="str">
        <f>IFERROR(VLOOKUP(E54,WGP!AE:AL,6,FALSE),"")</f>
        <v/>
      </c>
      <c r="W54" s="23">
        <f>IFERROR(VLOOKUP(E54,XC!B:M,7,FALSE),"")</f>
        <v>0</v>
      </c>
      <c r="X54" s="23" t="str">
        <f>IFERROR(VLOOKUP(E54,'Road-Relay'!AS:BC,11,FALSE),"")</f>
        <v/>
      </c>
      <c r="Y54" s="22" t="str">
        <f>IFERROR(VLOOKUP(E54,WGP!K:R,6,FALSE),"")</f>
        <v/>
      </c>
      <c r="Z54" s="22">
        <f>IFERROR(VLOOKUP(E54,XC!B:M,8,FALSE),"")</f>
        <v>0</v>
      </c>
      <c r="AA54" s="22">
        <f>IFERROR(VLOOKUP(E54,XC!B:M,9,FALSE),"")</f>
        <v>0</v>
      </c>
      <c r="AB54" s="23" t="str">
        <f>IFERROR(VLOOKUP(E54,'Road-Relay'!BG:BQ,11,FALSE),"")</f>
        <v/>
      </c>
      <c r="AC54" s="23">
        <f>IFERROR(VLOOKUP(E54,XC!B:M,10,FALSE),"")</f>
        <v>0</v>
      </c>
      <c r="AD54" s="23">
        <f>IFERROR(VLOOKUP(E54,XC!B:M,11,FALSE),"")</f>
        <v>0</v>
      </c>
      <c r="AE54" s="23" t="str">
        <f>IFERROR(VLOOKUP(E54,WGP!DF:DM,6,FALSE),"")</f>
        <v/>
      </c>
      <c r="AF54" s="23" t="str">
        <f>IFERROR(VLOOKUP(E54,'Road-Relay'!BU:CE,11,FALSE),"")</f>
        <v/>
      </c>
      <c r="AG54" s="43" t="str">
        <f>IFERROR(VLOOKUP(E54,'Road-Relay'!CI:CS,11,FALSE),"")</f>
        <v/>
      </c>
      <c r="AH54" s="62"/>
      <c r="AI54" s="42" t="str">
        <f t="shared" si="37"/>
        <v/>
      </c>
      <c r="AJ54" s="42">
        <f t="shared" si="38"/>
        <v>42</v>
      </c>
      <c r="AK54" s="42" t="str">
        <f t="shared" si="39"/>
        <v/>
      </c>
      <c r="AL54" s="42" t="str">
        <f t="shared" si="40"/>
        <v/>
      </c>
      <c r="AM54" s="42" t="str">
        <f t="shared" si="41"/>
        <v/>
      </c>
      <c r="AN54" s="42" t="str">
        <f t="shared" si="42"/>
        <v/>
      </c>
      <c r="AO54" s="21">
        <f t="shared" si="43"/>
        <v>42</v>
      </c>
      <c r="AP54" s="21" t="str">
        <f t="shared" si="44"/>
        <v/>
      </c>
      <c r="AQ54" s="21" t="str">
        <f t="shared" si="45"/>
        <v/>
      </c>
      <c r="AR54" s="21" t="str">
        <f t="shared" si="46"/>
        <v/>
      </c>
      <c r="AS54" s="42" t="str">
        <f t="shared" si="47"/>
        <v/>
      </c>
      <c r="AT54" s="42" t="str">
        <f t="shared" si="48"/>
        <v/>
      </c>
      <c r="AU54" s="42" t="str">
        <f t="shared" si="49"/>
        <v/>
      </c>
      <c r="AV54" s="42" t="str">
        <f t="shared" si="50"/>
        <v/>
      </c>
      <c r="AW54" s="42" t="str">
        <f t="shared" si="51"/>
        <v/>
      </c>
      <c r="AX54" s="42" t="str">
        <f t="shared" si="52"/>
        <v/>
      </c>
      <c r="AY54" s="42" t="str">
        <f t="shared" si="53"/>
        <v/>
      </c>
      <c r="AZ54" s="21" t="str">
        <f t="shared" si="54"/>
        <v/>
      </c>
      <c r="BA54" s="21" t="str">
        <f t="shared" si="55"/>
        <v/>
      </c>
      <c r="BB54" s="21" t="str">
        <f t="shared" si="56"/>
        <v/>
      </c>
      <c r="BC54" s="21" t="str">
        <f t="shared" si="57"/>
        <v>Y</v>
      </c>
      <c r="BD54" s="21" t="str">
        <f t="shared" si="58"/>
        <v>N</v>
      </c>
      <c r="BE54" s="21" t="str">
        <f t="shared" si="59"/>
        <v>N</v>
      </c>
      <c r="BF54" s="21" t="str">
        <f t="shared" si="60"/>
        <v>Y</v>
      </c>
      <c r="BG54" s="21">
        <f t="shared" si="61"/>
        <v>2</v>
      </c>
      <c r="BH54" s="21"/>
    </row>
    <row r="55" spans="1:60" x14ac:dyDescent="0.25">
      <c r="A55" s="3"/>
      <c r="B55" s="22">
        <v>43</v>
      </c>
      <c r="C55" s="22">
        <f t="shared" si="31"/>
        <v>-6</v>
      </c>
      <c r="D55" s="22">
        <v>49</v>
      </c>
      <c r="E55" s="130" t="s">
        <v>122</v>
      </c>
      <c r="F55" s="65">
        <f t="shared" si="32"/>
        <v>51</v>
      </c>
      <c r="G55" s="42">
        <f t="shared" si="33"/>
        <v>26</v>
      </c>
      <c r="H55" s="25">
        <f t="shared" si="34"/>
        <v>0</v>
      </c>
      <c r="I55" s="43">
        <f t="shared" si="35"/>
        <v>25</v>
      </c>
      <c r="J55" s="43" t="str">
        <f t="shared" si="36"/>
        <v>N</v>
      </c>
      <c r="K55" s="23">
        <f>IFERROR(VLOOKUP(E55,XC!B:M,2,FALSE),"")</f>
        <v>5</v>
      </c>
      <c r="L55" s="23">
        <f>IFERROR(VLOOKUP(E55,XC!B:M,3,FALSE),"")</f>
        <v>0</v>
      </c>
      <c r="M55" s="23" t="str">
        <f>IFERROR(VLOOKUP(E55,WGP!CM:CT,6,FALSE),"")</f>
        <v/>
      </c>
      <c r="N55" s="23">
        <f>IFERROR(VLOOKUP(E55,XC!B:M,4,FALSE),"")</f>
        <v>5</v>
      </c>
      <c r="O55" s="23">
        <f>IFERROR(VLOOKUP(E55,WGP!BS:BZ,6,FALSE),"")</f>
        <v>26</v>
      </c>
      <c r="P55" s="22" t="str">
        <f>IFERROR(VLOOKUP(E55,'Road-Relay'!C:M,11,FALSE),"")</f>
        <v/>
      </c>
      <c r="Q55" s="23">
        <f>IFERROR(VLOOKUP(E55,XC!B:M,5,FALSE),"")</f>
        <v>5</v>
      </c>
      <c r="R55" s="24" t="str">
        <f>IFERROR(VLOOKUP(E55,'Road-Relay'!Q:AA,11,FALSE),"")</f>
        <v/>
      </c>
      <c r="S55" s="34" t="str">
        <f>IFERROR(VLOOKUP(E55,WGP!AY:BF,6,FALSE),"")</f>
        <v/>
      </c>
      <c r="T55" s="34">
        <f>IFERROR(VLOOKUP(E55,XC!B:M,6,FALSE),"")</f>
        <v>5</v>
      </c>
      <c r="U55" s="23" t="str">
        <f>IFERROR(VLOOKUP(E55,'Road-Relay'!AE:AO,11,FALSE),"")</f>
        <v/>
      </c>
      <c r="V55" s="23" t="str">
        <f>IFERROR(VLOOKUP(E55,WGP!AE:AL,6,FALSE),"")</f>
        <v/>
      </c>
      <c r="W55" s="23">
        <f>IFERROR(VLOOKUP(E55,XC!B:M,7,FALSE),"")</f>
        <v>5</v>
      </c>
      <c r="X55" s="23" t="str">
        <f>IFERROR(VLOOKUP(E55,'Road-Relay'!AS:BC,11,FALSE),"")</f>
        <v/>
      </c>
      <c r="Y55" s="22" t="str">
        <f>IFERROR(VLOOKUP(E55,WGP!K:R,6,FALSE),"")</f>
        <v/>
      </c>
      <c r="Z55" s="22">
        <f>IFERROR(VLOOKUP(E55,XC!B:M,8,FALSE),"")</f>
        <v>0</v>
      </c>
      <c r="AA55" s="22">
        <f>IFERROR(VLOOKUP(E55,XC!B:M,9,FALSE),"")</f>
        <v>0</v>
      </c>
      <c r="AB55" s="23" t="str">
        <f>IFERROR(VLOOKUP(E55,'Road-Relay'!BG:BQ,11,FALSE),"")</f>
        <v/>
      </c>
      <c r="AC55" s="23">
        <f>IFERROR(VLOOKUP(E55,XC!B:M,10,FALSE),"")</f>
        <v>0</v>
      </c>
      <c r="AD55" s="23">
        <f>IFERROR(VLOOKUP(E55,XC!B:M,11,FALSE),"")</f>
        <v>0</v>
      </c>
      <c r="AE55" s="23" t="str">
        <f>IFERROR(VLOOKUP(E55,WGP!DF:DM,6,FALSE),"")</f>
        <v/>
      </c>
      <c r="AF55" s="23" t="str">
        <f>IFERROR(VLOOKUP(E55,'Road-Relay'!BU:CE,11,FALSE),"")</f>
        <v/>
      </c>
      <c r="AG55" s="43" t="str">
        <f>IFERROR(VLOOKUP(E55,'Road-Relay'!CI:CS,11,FALSE),"")</f>
        <v/>
      </c>
      <c r="AH55" s="62"/>
      <c r="AI55" s="42" t="str">
        <f t="shared" si="37"/>
        <v/>
      </c>
      <c r="AJ55" s="42">
        <f t="shared" si="38"/>
        <v>26</v>
      </c>
      <c r="AK55" s="42" t="str">
        <f t="shared" si="39"/>
        <v/>
      </c>
      <c r="AL55" s="42" t="str">
        <f t="shared" si="40"/>
        <v/>
      </c>
      <c r="AM55" s="42" t="str">
        <f t="shared" si="41"/>
        <v/>
      </c>
      <c r="AN55" s="42" t="str">
        <f t="shared" si="42"/>
        <v/>
      </c>
      <c r="AO55" s="21">
        <f t="shared" si="43"/>
        <v>26</v>
      </c>
      <c r="AP55" s="21" t="str">
        <f t="shared" si="44"/>
        <v/>
      </c>
      <c r="AQ55" s="21" t="str">
        <f t="shared" si="45"/>
        <v/>
      </c>
      <c r="AR55" s="21" t="str">
        <f t="shared" si="46"/>
        <v/>
      </c>
      <c r="AS55" s="42" t="str">
        <f t="shared" si="47"/>
        <v/>
      </c>
      <c r="AT55" s="42" t="str">
        <f t="shared" si="48"/>
        <v/>
      </c>
      <c r="AU55" s="42" t="str">
        <f t="shared" si="49"/>
        <v/>
      </c>
      <c r="AV55" s="42" t="str">
        <f t="shared" si="50"/>
        <v/>
      </c>
      <c r="AW55" s="42" t="str">
        <f t="shared" si="51"/>
        <v/>
      </c>
      <c r="AX55" s="42" t="str">
        <f t="shared" si="52"/>
        <v/>
      </c>
      <c r="AY55" s="42" t="str">
        <f t="shared" si="53"/>
        <v/>
      </c>
      <c r="AZ55" s="21" t="str">
        <f t="shared" si="54"/>
        <v/>
      </c>
      <c r="BA55" s="21" t="str">
        <f t="shared" si="55"/>
        <v/>
      </c>
      <c r="BB55" s="21" t="str">
        <f t="shared" si="56"/>
        <v/>
      </c>
      <c r="BC55" s="21" t="str">
        <f t="shared" si="57"/>
        <v>Y</v>
      </c>
      <c r="BD55" s="21" t="str">
        <f t="shared" si="58"/>
        <v>N</v>
      </c>
      <c r="BE55" s="21" t="str">
        <f t="shared" si="59"/>
        <v>N</v>
      </c>
      <c r="BF55" s="21" t="str">
        <f t="shared" si="60"/>
        <v>Y</v>
      </c>
      <c r="BG55" s="21">
        <f t="shared" si="61"/>
        <v>2</v>
      </c>
      <c r="BH55" s="21"/>
    </row>
    <row r="56" spans="1:60" x14ac:dyDescent="0.25">
      <c r="A56" s="3"/>
      <c r="B56" s="22">
        <v>40</v>
      </c>
      <c r="C56" s="22">
        <f t="shared" si="31"/>
        <v>-10</v>
      </c>
      <c r="D56" s="22">
        <v>50</v>
      </c>
      <c r="E56" s="130" t="s">
        <v>93</v>
      </c>
      <c r="F56" s="65">
        <f t="shared" si="32"/>
        <v>49</v>
      </c>
      <c r="G56" s="42">
        <f t="shared" si="33"/>
        <v>49</v>
      </c>
      <c r="H56" s="25">
        <f t="shared" si="34"/>
        <v>0</v>
      </c>
      <c r="I56" s="43">
        <f t="shared" si="35"/>
        <v>0</v>
      </c>
      <c r="J56" s="43" t="str">
        <f t="shared" si="36"/>
        <v>N</v>
      </c>
      <c r="K56" s="23" t="str">
        <f>IFERROR(VLOOKUP(E56,XC!B:M,2,FALSE),"")</f>
        <v/>
      </c>
      <c r="L56" s="23" t="str">
        <f>IFERROR(VLOOKUP(E56,XC!B:M,3,FALSE),"")</f>
        <v/>
      </c>
      <c r="M56" s="23" t="str">
        <f>IFERROR(VLOOKUP(E56,WGP!CM:CT,6,FALSE),"")</f>
        <v/>
      </c>
      <c r="N56" s="23" t="str">
        <f>IFERROR(VLOOKUP(E56,XC!B:M,4,FALSE),"")</f>
        <v/>
      </c>
      <c r="O56" s="23">
        <f>IFERROR(VLOOKUP(E56,WGP!BS:BZ,6,FALSE),"")</f>
        <v>49</v>
      </c>
      <c r="P56" s="22" t="str">
        <f>IFERROR(VLOOKUP(E56,'Road-Relay'!C:M,11,FALSE),"")</f>
        <v/>
      </c>
      <c r="Q56" s="23" t="str">
        <f>IFERROR(VLOOKUP(E56,XC!B:M,5,FALSE),"")</f>
        <v/>
      </c>
      <c r="R56" s="24" t="str">
        <f>IFERROR(VLOOKUP(E56,'Road-Relay'!Q:AA,11,FALSE),"")</f>
        <v/>
      </c>
      <c r="S56" s="34" t="str">
        <f>IFERROR(VLOOKUP(E56,WGP!AY:BF,6,FALSE),"")</f>
        <v/>
      </c>
      <c r="T56" s="34" t="str">
        <f>IFERROR(VLOOKUP(E56,XC!B:M,6,FALSE),"")</f>
        <v/>
      </c>
      <c r="U56" s="23" t="str">
        <f>IFERROR(VLOOKUP(E56,'Road-Relay'!AE:AO,11,FALSE),"")</f>
        <v/>
      </c>
      <c r="V56" s="23" t="str">
        <f>IFERROR(VLOOKUP(E56,WGP!AE:AL,6,FALSE),"")</f>
        <v/>
      </c>
      <c r="W56" s="23" t="str">
        <f>IFERROR(VLOOKUP(E56,XC!B:M,7,FALSE),"")</f>
        <v/>
      </c>
      <c r="X56" s="23" t="str">
        <f>IFERROR(VLOOKUP(E56,'Road-Relay'!AS:BC,11,FALSE),"")</f>
        <v/>
      </c>
      <c r="Y56" s="22" t="str">
        <f>IFERROR(VLOOKUP(E56,WGP!K:R,6,FALSE),"")</f>
        <v/>
      </c>
      <c r="Z56" s="22" t="str">
        <f>IFERROR(VLOOKUP(E56,XC!B:M,8,FALSE),"")</f>
        <v/>
      </c>
      <c r="AA56" s="22" t="str">
        <f>IFERROR(VLOOKUP(E56,XC!B:M,9,FALSE),"")</f>
        <v/>
      </c>
      <c r="AB56" s="23" t="str">
        <f>IFERROR(VLOOKUP(E56,'Road-Relay'!BG:BQ,11,FALSE),"")</f>
        <v/>
      </c>
      <c r="AC56" s="23" t="str">
        <f>IFERROR(VLOOKUP(E56,XC!B:M,10,FALSE),"")</f>
        <v/>
      </c>
      <c r="AD56" s="23" t="str">
        <f>IFERROR(VLOOKUP(E56,XC!B:M,11,FALSE),"")</f>
        <v/>
      </c>
      <c r="AE56" s="23" t="str">
        <f>IFERROR(VLOOKUP(E56,WGP!DF:DM,6,FALSE),"")</f>
        <v/>
      </c>
      <c r="AF56" s="23" t="str">
        <f>IFERROR(VLOOKUP(E56,'Road-Relay'!BU:CE,11,FALSE),"")</f>
        <v/>
      </c>
      <c r="AG56" s="43" t="str">
        <f>IFERROR(VLOOKUP(E56,'Road-Relay'!CI:CS,11,FALSE),"")</f>
        <v/>
      </c>
      <c r="AH56" s="62"/>
      <c r="AI56" s="42" t="str">
        <f t="shared" si="37"/>
        <v/>
      </c>
      <c r="AJ56" s="42">
        <f t="shared" si="38"/>
        <v>49</v>
      </c>
      <c r="AK56" s="42" t="str">
        <f t="shared" si="39"/>
        <v/>
      </c>
      <c r="AL56" s="42" t="str">
        <f t="shared" si="40"/>
        <v/>
      </c>
      <c r="AM56" s="42" t="str">
        <f t="shared" si="41"/>
        <v/>
      </c>
      <c r="AN56" s="42" t="str">
        <f t="shared" si="42"/>
        <v/>
      </c>
      <c r="AO56" s="21">
        <f t="shared" si="43"/>
        <v>49</v>
      </c>
      <c r="AP56" s="21" t="str">
        <f t="shared" si="44"/>
        <v/>
      </c>
      <c r="AQ56" s="21" t="str">
        <f t="shared" si="45"/>
        <v/>
      </c>
      <c r="AR56" s="21" t="str">
        <f t="shared" si="46"/>
        <v/>
      </c>
      <c r="AS56" s="42" t="str">
        <f t="shared" si="47"/>
        <v/>
      </c>
      <c r="AT56" s="42" t="str">
        <f t="shared" si="48"/>
        <v/>
      </c>
      <c r="AU56" s="42" t="str">
        <f t="shared" si="49"/>
        <v/>
      </c>
      <c r="AV56" s="42" t="str">
        <f t="shared" si="50"/>
        <v/>
      </c>
      <c r="AW56" s="42" t="str">
        <f t="shared" si="51"/>
        <v/>
      </c>
      <c r="AX56" s="42" t="str">
        <f t="shared" si="52"/>
        <v/>
      </c>
      <c r="AY56" s="42" t="str">
        <f t="shared" si="53"/>
        <v/>
      </c>
      <c r="AZ56" s="21" t="str">
        <f t="shared" si="54"/>
        <v/>
      </c>
      <c r="BA56" s="21" t="str">
        <f t="shared" si="55"/>
        <v/>
      </c>
      <c r="BB56" s="21" t="str">
        <f t="shared" si="56"/>
        <v/>
      </c>
      <c r="BC56" s="21" t="str">
        <f t="shared" si="57"/>
        <v>Y</v>
      </c>
      <c r="BD56" s="21" t="str">
        <f t="shared" si="58"/>
        <v>N</v>
      </c>
      <c r="BE56" s="21" t="str">
        <f t="shared" si="59"/>
        <v>N</v>
      </c>
      <c r="BF56" s="21" t="str">
        <f t="shared" si="60"/>
        <v>N</v>
      </c>
      <c r="BG56" s="21">
        <f t="shared" si="61"/>
        <v>1</v>
      </c>
      <c r="BH56" s="21"/>
    </row>
    <row r="57" spans="1:60" x14ac:dyDescent="0.25">
      <c r="A57" s="3"/>
      <c r="B57" s="22">
        <v>44</v>
      </c>
      <c r="C57" s="22">
        <f t="shared" si="31"/>
        <v>-6</v>
      </c>
      <c r="D57" s="22">
        <v>50</v>
      </c>
      <c r="E57" s="130" t="s">
        <v>51</v>
      </c>
      <c r="F57" s="65">
        <f t="shared" si="32"/>
        <v>49</v>
      </c>
      <c r="G57" s="42">
        <f t="shared" si="33"/>
        <v>39</v>
      </c>
      <c r="H57" s="25">
        <f t="shared" si="34"/>
        <v>0</v>
      </c>
      <c r="I57" s="43">
        <f t="shared" si="35"/>
        <v>10</v>
      </c>
      <c r="J57" s="43" t="str">
        <f t="shared" si="36"/>
        <v>N</v>
      </c>
      <c r="K57" s="23">
        <f>IFERROR(VLOOKUP(E57,XC!B:M,2,FALSE),"")</f>
        <v>5</v>
      </c>
      <c r="L57" s="23">
        <f>IFERROR(VLOOKUP(E57,XC!B:M,3,FALSE),"")</f>
        <v>0</v>
      </c>
      <c r="M57" s="23" t="str">
        <f>IFERROR(VLOOKUP(E57,WGP!CM:CT,6,FALSE),"")</f>
        <v/>
      </c>
      <c r="N57" s="23">
        <f>IFERROR(VLOOKUP(E57,XC!B:M,4,FALSE),"")</f>
        <v>0</v>
      </c>
      <c r="O57" s="23">
        <f>IFERROR(VLOOKUP(E57,WGP!BS:BZ,6,FALSE),"")</f>
        <v>39</v>
      </c>
      <c r="P57" s="22" t="str">
        <f>IFERROR(VLOOKUP(E57,'Road-Relay'!C:M,11,FALSE),"")</f>
        <v/>
      </c>
      <c r="Q57" s="23">
        <f>IFERROR(VLOOKUP(E57,XC!B:M,5,FALSE),"")</f>
        <v>0</v>
      </c>
      <c r="R57" s="24" t="str">
        <f>IFERROR(VLOOKUP(E57,'Road-Relay'!Q:AA,11,FALSE),"")</f>
        <v/>
      </c>
      <c r="S57" s="34" t="str">
        <f>IFERROR(VLOOKUP(E57,WGP!AY:BF,6,FALSE),"")</f>
        <v/>
      </c>
      <c r="T57" s="34">
        <f>IFERROR(VLOOKUP(E57,XC!B:M,6,FALSE),"")</f>
        <v>0</v>
      </c>
      <c r="U57" s="23" t="str">
        <f>IFERROR(VLOOKUP(E57,'Road-Relay'!AE:AO,11,FALSE),"")</f>
        <v/>
      </c>
      <c r="V57" s="23" t="str">
        <f>IFERROR(VLOOKUP(E57,WGP!AE:AL,6,FALSE),"")</f>
        <v/>
      </c>
      <c r="W57" s="23">
        <f>IFERROR(VLOOKUP(E57,XC!B:M,7,FALSE),"")</f>
        <v>5</v>
      </c>
      <c r="X57" s="23" t="str">
        <f>IFERROR(VLOOKUP(E57,'Road-Relay'!AS:BC,11,FALSE),"")</f>
        <v/>
      </c>
      <c r="Y57" s="22" t="str">
        <f>IFERROR(VLOOKUP(E57,WGP!K:R,6,FALSE),"")</f>
        <v/>
      </c>
      <c r="Z57" s="22">
        <f>IFERROR(VLOOKUP(E57,XC!B:M,8,FALSE),"")</f>
        <v>0</v>
      </c>
      <c r="AA57" s="22">
        <f>IFERROR(VLOOKUP(E57,XC!B:M,9,FALSE),"")</f>
        <v>0</v>
      </c>
      <c r="AB57" s="23" t="str">
        <f>IFERROR(VLOOKUP(E57,'Road-Relay'!BG:BQ,11,FALSE),"")</f>
        <v/>
      </c>
      <c r="AC57" s="23">
        <f>IFERROR(VLOOKUP(E57,XC!B:M,10,FALSE),"")</f>
        <v>0</v>
      </c>
      <c r="AD57" s="23">
        <f>IFERROR(VLOOKUP(E57,XC!B:M,11,FALSE),"")</f>
        <v>0</v>
      </c>
      <c r="AE57" s="23" t="str">
        <f>IFERROR(VLOOKUP(E57,WGP!DF:DM,6,FALSE),"")</f>
        <v/>
      </c>
      <c r="AF57" s="23" t="str">
        <f>IFERROR(VLOOKUP(E57,'Road-Relay'!BU:CE,11,FALSE),"")</f>
        <v/>
      </c>
      <c r="AG57" s="43" t="str">
        <f>IFERROR(VLOOKUP(E57,'Road-Relay'!CI:CS,11,FALSE),"")</f>
        <v/>
      </c>
      <c r="AH57" s="62"/>
      <c r="AI57" s="42" t="str">
        <f t="shared" si="37"/>
        <v/>
      </c>
      <c r="AJ57" s="42">
        <f t="shared" si="38"/>
        <v>39</v>
      </c>
      <c r="AK57" s="42" t="str">
        <f t="shared" si="39"/>
        <v/>
      </c>
      <c r="AL57" s="42" t="str">
        <f t="shared" si="40"/>
        <v/>
      </c>
      <c r="AM57" s="42" t="str">
        <f t="shared" si="41"/>
        <v/>
      </c>
      <c r="AN57" s="42" t="str">
        <f t="shared" si="42"/>
        <v/>
      </c>
      <c r="AO57" s="21">
        <f t="shared" si="43"/>
        <v>39</v>
      </c>
      <c r="AP57" s="21" t="str">
        <f t="shared" si="44"/>
        <v/>
      </c>
      <c r="AQ57" s="21" t="str">
        <f t="shared" si="45"/>
        <v/>
      </c>
      <c r="AR57" s="21" t="str">
        <f t="shared" si="46"/>
        <v/>
      </c>
      <c r="AS57" s="42" t="str">
        <f t="shared" si="47"/>
        <v/>
      </c>
      <c r="AT57" s="42" t="str">
        <f t="shared" si="48"/>
        <v/>
      </c>
      <c r="AU57" s="42" t="str">
        <f t="shared" si="49"/>
        <v/>
      </c>
      <c r="AV57" s="42" t="str">
        <f t="shared" si="50"/>
        <v/>
      </c>
      <c r="AW57" s="42" t="str">
        <f t="shared" si="51"/>
        <v/>
      </c>
      <c r="AX57" s="42" t="str">
        <f t="shared" si="52"/>
        <v/>
      </c>
      <c r="AY57" s="42" t="str">
        <f t="shared" si="53"/>
        <v/>
      </c>
      <c r="AZ57" s="21" t="str">
        <f t="shared" si="54"/>
        <v/>
      </c>
      <c r="BA57" s="21" t="str">
        <f t="shared" si="55"/>
        <v/>
      </c>
      <c r="BB57" s="21" t="str">
        <f t="shared" si="56"/>
        <v/>
      </c>
      <c r="BC57" s="21" t="str">
        <f t="shared" si="57"/>
        <v>Y</v>
      </c>
      <c r="BD57" s="21" t="str">
        <f t="shared" si="58"/>
        <v>N</v>
      </c>
      <c r="BE57" s="21" t="str">
        <f t="shared" si="59"/>
        <v>N</v>
      </c>
      <c r="BF57" s="21" t="str">
        <f t="shared" si="60"/>
        <v>Y</v>
      </c>
      <c r="BG57" s="21">
        <f t="shared" si="61"/>
        <v>2</v>
      </c>
      <c r="BH57" s="21"/>
    </row>
    <row r="58" spans="1:60" x14ac:dyDescent="0.25">
      <c r="A58" s="3"/>
      <c r="B58" s="22">
        <v>97</v>
      </c>
      <c r="C58" s="22">
        <f t="shared" si="31"/>
        <v>45</v>
      </c>
      <c r="D58" s="22">
        <v>52</v>
      </c>
      <c r="E58" s="130" t="s">
        <v>63</v>
      </c>
      <c r="F58" s="65">
        <f t="shared" si="32"/>
        <v>48</v>
      </c>
      <c r="G58" s="42">
        <f t="shared" si="33"/>
        <v>48</v>
      </c>
      <c r="H58" s="25">
        <f t="shared" si="34"/>
        <v>0</v>
      </c>
      <c r="I58" s="43">
        <f t="shared" si="35"/>
        <v>0</v>
      </c>
      <c r="J58" s="43" t="str">
        <f t="shared" si="36"/>
        <v>N</v>
      </c>
      <c r="K58" s="23" t="str">
        <f>IFERROR(VLOOKUP(E58,XC!B:M,2,FALSE),"")</f>
        <v/>
      </c>
      <c r="L58" s="23" t="str">
        <f>IFERROR(VLOOKUP(E58,XC!B:M,3,FALSE),"")</f>
        <v/>
      </c>
      <c r="M58" s="23" t="str">
        <f>IFERROR(VLOOKUP(E58,WGP!CM:CT,6,FALSE),"")</f>
        <v/>
      </c>
      <c r="N58" s="23" t="str">
        <f>IFERROR(VLOOKUP(E58,XC!B:M,4,FALSE),"")</f>
        <v/>
      </c>
      <c r="O58" s="23" t="str">
        <f>IFERROR(VLOOKUP(E58,WGP!BS:BZ,6,FALSE),"")</f>
        <v/>
      </c>
      <c r="P58" s="22" t="str">
        <f>IFERROR(VLOOKUP(E58,'Road-Relay'!C:M,11,FALSE),"")</f>
        <v/>
      </c>
      <c r="Q58" s="23" t="str">
        <f>IFERROR(VLOOKUP(E58,XC!B:M,5,FALSE),"")</f>
        <v/>
      </c>
      <c r="R58" s="24" t="str">
        <f>IFERROR(VLOOKUP(E58,'Road-Relay'!Q:AA,11,FALSE),"")</f>
        <v/>
      </c>
      <c r="S58" s="34" t="str">
        <f>IFERROR(VLOOKUP(E58,WGP!AY:BF,6,FALSE),"")</f>
        <v/>
      </c>
      <c r="T58" s="34" t="str">
        <f>IFERROR(VLOOKUP(E58,XC!B:M,6,FALSE),"")</f>
        <v/>
      </c>
      <c r="U58" s="23" t="str">
        <f>IFERROR(VLOOKUP(E58,'Road-Relay'!AE:AO,11,FALSE),"")</f>
        <v/>
      </c>
      <c r="V58" s="23" t="str">
        <f>IFERROR(VLOOKUP(E58,WGP!AE:AL,6,FALSE),"")</f>
        <v/>
      </c>
      <c r="W58" s="23" t="str">
        <f>IFERROR(VLOOKUP(E58,XC!B:M,7,FALSE),"")</f>
        <v/>
      </c>
      <c r="X58" s="23" t="str">
        <f>IFERROR(VLOOKUP(E58,'Road-Relay'!AS:BC,11,FALSE),"")</f>
        <v/>
      </c>
      <c r="Y58" s="22">
        <f>IFERROR(VLOOKUP(E58,WGP!K:R,6,FALSE),"")</f>
        <v>48</v>
      </c>
      <c r="Z58" s="22" t="str">
        <f>IFERROR(VLOOKUP(E58,XC!B:M,8,FALSE),"")</f>
        <v/>
      </c>
      <c r="AA58" s="22" t="str">
        <f>IFERROR(VLOOKUP(E58,XC!B:M,9,FALSE),"")</f>
        <v/>
      </c>
      <c r="AB58" s="23" t="str">
        <f>IFERROR(VLOOKUP(E58,'Road-Relay'!BG:BQ,11,FALSE),"")</f>
        <v/>
      </c>
      <c r="AC58" s="23" t="str">
        <f>IFERROR(VLOOKUP(E58,XC!B:M,10,FALSE),"")</f>
        <v/>
      </c>
      <c r="AD58" s="23" t="str">
        <f>IFERROR(VLOOKUP(E58,XC!B:M,11,FALSE),"")</f>
        <v/>
      </c>
      <c r="AE58" s="23" t="str">
        <f>IFERROR(VLOOKUP(E58,WGP!DF:DM,6,FALSE),"")</f>
        <v/>
      </c>
      <c r="AF58" s="23" t="str">
        <f>IFERROR(VLOOKUP(E58,'Road-Relay'!BU:CE,11,FALSE),"")</f>
        <v/>
      </c>
      <c r="AG58" s="43" t="str">
        <f>IFERROR(VLOOKUP(E58,'Road-Relay'!CI:CS,11,FALSE),"")</f>
        <v/>
      </c>
      <c r="AH58" s="62"/>
      <c r="AI58" s="42" t="str">
        <f t="shared" si="37"/>
        <v/>
      </c>
      <c r="AJ58" s="42" t="str">
        <f t="shared" si="38"/>
        <v/>
      </c>
      <c r="AK58" s="42" t="str">
        <f t="shared" si="39"/>
        <v/>
      </c>
      <c r="AL58" s="42" t="str">
        <f t="shared" si="40"/>
        <v/>
      </c>
      <c r="AM58" s="42">
        <f t="shared" si="41"/>
        <v>48</v>
      </c>
      <c r="AN58" s="42" t="str">
        <f t="shared" si="42"/>
        <v/>
      </c>
      <c r="AO58" s="21">
        <f t="shared" si="43"/>
        <v>48</v>
      </c>
      <c r="AP58" s="21" t="str">
        <f t="shared" si="44"/>
        <v/>
      </c>
      <c r="AQ58" s="21" t="str">
        <f t="shared" si="45"/>
        <v/>
      </c>
      <c r="AR58" s="21" t="str">
        <f t="shared" si="46"/>
        <v/>
      </c>
      <c r="AS58" s="42" t="str">
        <f t="shared" si="47"/>
        <v/>
      </c>
      <c r="AT58" s="42" t="str">
        <f t="shared" si="48"/>
        <v/>
      </c>
      <c r="AU58" s="42" t="str">
        <f t="shared" si="49"/>
        <v/>
      </c>
      <c r="AV58" s="42" t="str">
        <f t="shared" si="50"/>
        <v/>
      </c>
      <c r="AW58" s="42" t="str">
        <f t="shared" si="51"/>
        <v/>
      </c>
      <c r="AX58" s="42" t="str">
        <f t="shared" si="52"/>
        <v/>
      </c>
      <c r="AY58" s="42" t="str">
        <f t="shared" si="53"/>
        <v/>
      </c>
      <c r="AZ58" s="21" t="str">
        <f t="shared" si="54"/>
        <v/>
      </c>
      <c r="BA58" s="21" t="str">
        <f t="shared" si="55"/>
        <v/>
      </c>
      <c r="BB58" s="21" t="str">
        <f t="shared" si="56"/>
        <v/>
      </c>
      <c r="BC58" s="21" t="str">
        <f t="shared" si="57"/>
        <v>Y</v>
      </c>
      <c r="BD58" s="21" t="str">
        <f t="shared" si="58"/>
        <v>N</v>
      </c>
      <c r="BE58" s="21" t="str">
        <f t="shared" si="59"/>
        <v>N</v>
      </c>
      <c r="BF58" s="21" t="str">
        <f t="shared" si="60"/>
        <v>N</v>
      </c>
      <c r="BG58" s="21">
        <f t="shared" si="61"/>
        <v>1</v>
      </c>
      <c r="BH58" s="21"/>
    </row>
    <row r="59" spans="1:60" x14ac:dyDescent="0.25">
      <c r="A59" s="3"/>
      <c r="B59" s="22">
        <v>42</v>
      </c>
      <c r="C59" s="22">
        <f t="shared" si="31"/>
        <v>-11</v>
      </c>
      <c r="D59" s="22">
        <v>53</v>
      </c>
      <c r="E59" s="130" t="s">
        <v>106</v>
      </c>
      <c r="F59" s="65">
        <f t="shared" si="32"/>
        <v>47</v>
      </c>
      <c r="G59" s="42">
        <f t="shared" si="33"/>
        <v>47</v>
      </c>
      <c r="H59" s="25">
        <f t="shared" si="34"/>
        <v>0</v>
      </c>
      <c r="I59" s="43">
        <f t="shared" si="35"/>
        <v>0</v>
      </c>
      <c r="J59" s="43" t="str">
        <f t="shared" si="36"/>
        <v>N</v>
      </c>
      <c r="K59" s="23" t="str">
        <f>IFERROR(VLOOKUP(E59,XC!B:M,2,FALSE),"")</f>
        <v/>
      </c>
      <c r="L59" s="23" t="str">
        <f>IFERROR(VLOOKUP(E59,XC!B:M,3,FALSE),"")</f>
        <v/>
      </c>
      <c r="M59" s="23">
        <f>IFERROR(VLOOKUP(E59,WGP!CM:CT,6,FALSE),"")</f>
        <v>20</v>
      </c>
      <c r="N59" s="23" t="str">
        <f>IFERROR(VLOOKUP(E59,XC!B:M,4,FALSE),"")</f>
        <v/>
      </c>
      <c r="O59" s="23">
        <f>IFERROR(VLOOKUP(E59,WGP!BS:BZ,6,FALSE),"")</f>
        <v>27</v>
      </c>
      <c r="P59" s="22" t="str">
        <f>IFERROR(VLOOKUP(E59,'Road-Relay'!C:M,11,FALSE),"")</f>
        <v/>
      </c>
      <c r="Q59" s="23" t="str">
        <f>IFERROR(VLOOKUP(E59,XC!B:M,5,FALSE),"")</f>
        <v/>
      </c>
      <c r="R59" s="24" t="str">
        <f>IFERROR(VLOOKUP(E59,'Road-Relay'!Q:AA,11,FALSE),"")</f>
        <v/>
      </c>
      <c r="S59" s="34" t="str">
        <f>IFERROR(VLOOKUP(E59,WGP!AY:BF,6,FALSE),"")</f>
        <v/>
      </c>
      <c r="T59" s="34" t="str">
        <f>IFERROR(VLOOKUP(E59,XC!B:M,6,FALSE),"")</f>
        <v/>
      </c>
      <c r="U59" s="23" t="str">
        <f>IFERROR(VLOOKUP(E59,'Road-Relay'!AE:AO,11,FALSE),"")</f>
        <v/>
      </c>
      <c r="V59" s="23" t="str">
        <f>IFERROR(VLOOKUP(E59,WGP!AE:AL,6,FALSE),"")</f>
        <v/>
      </c>
      <c r="W59" s="23" t="str">
        <f>IFERROR(VLOOKUP(E59,XC!B:M,7,FALSE),"")</f>
        <v/>
      </c>
      <c r="X59" s="23" t="str">
        <f>IFERROR(VLOOKUP(E59,'Road-Relay'!AS:BC,11,FALSE),"")</f>
        <v/>
      </c>
      <c r="Y59" s="22" t="str">
        <f>IFERROR(VLOOKUP(E59,WGP!K:R,6,FALSE),"")</f>
        <v/>
      </c>
      <c r="Z59" s="22" t="str">
        <f>IFERROR(VLOOKUP(E59,XC!B:M,8,FALSE),"")</f>
        <v/>
      </c>
      <c r="AA59" s="22" t="str">
        <f>IFERROR(VLOOKUP(E59,XC!B:M,9,FALSE),"")</f>
        <v/>
      </c>
      <c r="AB59" s="23" t="str">
        <f>IFERROR(VLOOKUP(E59,'Road-Relay'!BG:BQ,11,FALSE),"")</f>
        <v/>
      </c>
      <c r="AC59" s="23" t="str">
        <f>IFERROR(VLOOKUP(E59,XC!B:M,10,FALSE),"")</f>
        <v/>
      </c>
      <c r="AD59" s="23" t="str">
        <f>IFERROR(VLOOKUP(E59,XC!B:M,11,FALSE),"")</f>
        <v/>
      </c>
      <c r="AE59" s="23" t="str">
        <f>IFERROR(VLOOKUP(E59,WGP!DF:DM,6,FALSE),"")</f>
        <v/>
      </c>
      <c r="AF59" s="23" t="str">
        <f>IFERROR(VLOOKUP(E59,'Road-Relay'!BU:CE,11,FALSE),"")</f>
        <v/>
      </c>
      <c r="AG59" s="43" t="str">
        <f>IFERROR(VLOOKUP(E59,'Road-Relay'!CI:CS,11,FALSE),"")</f>
        <v/>
      </c>
      <c r="AH59" s="62"/>
      <c r="AI59" s="42">
        <f t="shared" si="37"/>
        <v>20</v>
      </c>
      <c r="AJ59" s="42">
        <f t="shared" si="38"/>
        <v>27</v>
      </c>
      <c r="AK59" s="42" t="str">
        <f t="shared" si="39"/>
        <v/>
      </c>
      <c r="AL59" s="42" t="str">
        <f t="shared" si="40"/>
        <v/>
      </c>
      <c r="AM59" s="42" t="str">
        <f t="shared" si="41"/>
        <v/>
      </c>
      <c r="AN59" s="42" t="str">
        <f t="shared" si="42"/>
        <v/>
      </c>
      <c r="AO59" s="21">
        <f t="shared" si="43"/>
        <v>27</v>
      </c>
      <c r="AP59" s="21">
        <f t="shared" si="44"/>
        <v>20</v>
      </c>
      <c r="AQ59" s="21" t="str">
        <f t="shared" si="45"/>
        <v/>
      </c>
      <c r="AR59" s="21" t="str">
        <f t="shared" si="46"/>
        <v/>
      </c>
      <c r="AS59" s="42" t="str">
        <f t="shared" si="47"/>
        <v/>
      </c>
      <c r="AT59" s="42" t="str">
        <f t="shared" si="48"/>
        <v/>
      </c>
      <c r="AU59" s="42" t="str">
        <f t="shared" si="49"/>
        <v/>
      </c>
      <c r="AV59" s="42" t="str">
        <f t="shared" si="50"/>
        <v/>
      </c>
      <c r="AW59" s="42" t="str">
        <f t="shared" si="51"/>
        <v/>
      </c>
      <c r="AX59" s="42" t="str">
        <f t="shared" si="52"/>
        <v/>
      </c>
      <c r="AY59" s="42" t="str">
        <f t="shared" si="53"/>
        <v/>
      </c>
      <c r="AZ59" s="21" t="str">
        <f t="shared" si="54"/>
        <v/>
      </c>
      <c r="BA59" s="21" t="str">
        <f t="shared" si="55"/>
        <v/>
      </c>
      <c r="BB59" s="21" t="str">
        <f t="shared" si="56"/>
        <v/>
      </c>
      <c r="BC59" s="21" t="str">
        <f t="shared" si="57"/>
        <v>Y</v>
      </c>
      <c r="BD59" s="21" t="str">
        <f t="shared" si="58"/>
        <v>N</v>
      </c>
      <c r="BE59" s="21" t="str">
        <f t="shared" si="59"/>
        <v>N</v>
      </c>
      <c r="BF59" s="21" t="str">
        <f t="shared" si="60"/>
        <v>N</v>
      </c>
      <c r="BG59" s="21">
        <f t="shared" si="61"/>
        <v>1</v>
      </c>
      <c r="BH59" s="21"/>
    </row>
    <row r="60" spans="1:60" x14ac:dyDescent="0.25">
      <c r="A60" s="3"/>
      <c r="B60" s="22">
        <v>76</v>
      </c>
      <c r="C60" s="22">
        <f t="shared" si="31"/>
        <v>23</v>
      </c>
      <c r="D60" s="22">
        <v>53</v>
      </c>
      <c r="E60" s="130" t="s">
        <v>174</v>
      </c>
      <c r="F60" s="65">
        <f t="shared" si="32"/>
        <v>47</v>
      </c>
      <c r="G60" s="42">
        <f t="shared" si="33"/>
        <v>42</v>
      </c>
      <c r="H60" s="25">
        <f t="shared" si="34"/>
        <v>0</v>
      </c>
      <c r="I60" s="43">
        <f t="shared" si="35"/>
        <v>5</v>
      </c>
      <c r="J60" s="43" t="str">
        <f t="shared" si="36"/>
        <v>N</v>
      </c>
      <c r="K60" s="23">
        <f>IFERROR(VLOOKUP(E60,XC!B:M,2,FALSE),"")</f>
        <v>0</v>
      </c>
      <c r="L60" s="23">
        <f>IFERROR(VLOOKUP(E60,XC!B:M,3,FALSE),"")</f>
        <v>5</v>
      </c>
      <c r="M60" s="23" t="str">
        <f>IFERROR(VLOOKUP(E60,WGP!CM:CT,6,FALSE),"")</f>
        <v/>
      </c>
      <c r="N60" s="23">
        <f>IFERROR(VLOOKUP(E60,XC!B:M,4,FALSE),"")</f>
        <v>0</v>
      </c>
      <c r="O60" s="23" t="str">
        <f>IFERROR(VLOOKUP(E60,WGP!BS:BZ,6,FALSE),"")</f>
        <v/>
      </c>
      <c r="P60" s="22" t="str">
        <f>IFERROR(VLOOKUP(E60,'Road-Relay'!C:M,11,FALSE),"")</f>
        <v/>
      </c>
      <c r="Q60" s="23">
        <f>IFERROR(VLOOKUP(E60,XC!B:M,5,FALSE),"")</f>
        <v>0</v>
      </c>
      <c r="R60" s="24" t="str">
        <f>IFERROR(VLOOKUP(E60,'Road-Relay'!Q:AA,11,FALSE),"")</f>
        <v/>
      </c>
      <c r="S60" s="34" t="str">
        <f>IFERROR(VLOOKUP(E60,WGP!AY:BF,6,FALSE),"")</f>
        <v/>
      </c>
      <c r="T60" s="34">
        <f>IFERROR(VLOOKUP(E60,XC!B:M,6,FALSE),"")</f>
        <v>0</v>
      </c>
      <c r="U60" s="23" t="str">
        <f>IFERROR(VLOOKUP(E60,'Road-Relay'!AE:AO,11,FALSE),"")</f>
        <v/>
      </c>
      <c r="V60" s="23">
        <f>IFERROR(VLOOKUP(E60,WGP!AE:AL,6,FALSE),"")</f>
        <v>42</v>
      </c>
      <c r="W60" s="23">
        <f>IFERROR(VLOOKUP(E60,XC!B:M,7,FALSE),"")</f>
        <v>0</v>
      </c>
      <c r="X60" s="23" t="str">
        <f>IFERROR(VLOOKUP(E60,'Road-Relay'!AS:BC,11,FALSE),"")</f>
        <v/>
      </c>
      <c r="Y60" s="22" t="str">
        <f>IFERROR(VLOOKUP(E60,WGP!K:R,6,FALSE),"")</f>
        <v/>
      </c>
      <c r="Z60" s="22">
        <f>IFERROR(VLOOKUP(E60,XC!B:M,8,FALSE),"")</f>
        <v>0</v>
      </c>
      <c r="AA60" s="22">
        <f>IFERROR(VLOOKUP(E60,XC!B:M,9,FALSE),"")</f>
        <v>0</v>
      </c>
      <c r="AB60" s="23" t="str">
        <f>IFERROR(VLOOKUP(E60,'Road-Relay'!BG:BQ,11,FALSE),"")</f>
        <v/>
      </c>
      <c r="AC60" s="23">
        <f>IFERROR(VLOOKUP(E60,XC!B:M,10,FALSE),"")</f>
        <v>0</v>
      </c>
      <c r="AD60" s="23">
        <f>IFERROR(VLOOKUP(E60,XC!B:M,11,FALSE),"")</f>
        <v>0</v>
      </c>
      <c r="AE60" s="23" t="str">
        <f>IFERROR(VLOOKUP(E60,WGP!DF:DM,6,FALSE),"")</f>
        <v/>
      </c>
      <c r="AF60" s="23" t="str">
        <f>IFERROR(VLOOKUP(E60,'Road-Relay'!BU:CE,11,FALSE),"")</f>
        <v/>
      </c>
      <c r="AG60" s="43" t="str">
        <f>IFERROR(VLOOKUP(E60,'Road-Relay'!CI:CS,11,FALSE),"")</f>
        <v/>
      </c>
      <c r="AH60" s="62"/>
      <c r="AI60" s="42" t="str">
        <f t="shared" si="37"/>
        <v/>
      </c>
      <c r="AJ60" s="42" t="str">
        <f t="shared" si="38"/>
        <v/>
      </c>
      <c r="AK60" s="42" t="str">
        <f t="shared" si="39"/>
        <v/>
      </c>
      <c r="AL60" s="42">
        <f t="shared" si="40"/>
        <v>42</v>
      </c>
      <c r="AM60" s="42" t="str">
        <f t="shared" si="41"/>
        <v/>
      </c>
      <c r="AN60" s="42" t="str">
        <f t="shared" si="42"/>
        <v/>
      </c>
      <c r="AO60" s="21">
        <f t="shared" si="43"/>
        <v>42</v>
      </c>
      <c r="AP60" s="21" t="str">
        <f t="shared" si="44"/>
        <v/>
      </c>
      <c r="AQ60" s="21" t="str">
        <f t="shared" si="45"/>
        <v/>
      </c>
      <c r="AR60" s="21" t="str">
        <f t="shared" si="46"/>
        <v/>
      </c>
      <c r="AS60" s="42" t="str">
        <f t="shared" si="47"/>
        <v/>
      </c>
      <c r="AT60" s="42" t="str">
        <f t="shared" si="48"/>
        <v/>
      </c>
      <c r="AU60" s="42" t="str">
        <f t="shared" si="49"/>
        <v/>
      </c>
      <c r="AV60" s="42" t="str">
        <f t="shared" si="50"/>
        <v/>
      </c>
      <c r="AW60" s="42" t="str">
        <f t="shared" si="51"/>
        <v/>
      </c>
      <c r="AX60" s="42" t="str">
        <f t="shared" si="52"/>
        <v/>
      </c>
      <c r="AY60" s="42" t="str">
        <f t="shared" si="53"/>
        <v/>
      </c>
      <c r="AZ60" s="21" t="str">
        <f t="shared" si="54"/>
        <v/>
      </c>
      <c r="BA60" s="21" t="str">
        <f t="shared" si="55"/>
        <v/>
      </c>
      <c r="BB60" s="21" t="str">
        <f t="shared" si="56"/>
        <v/>
      </c>
      <c r="BC60" s="21" t="str">
        <f t="shared" si="57"/>
        <v>Y</v>
      </c>
      <c r="BD60" s="21" t="str">
        <f t="shared" si="58"/>
        <v>N</v>
      </c>
      <c r="BE60" s="21" t="str">
        <f t="shared" si="59"/>
        <v>N</v>
      </c>
      <c r="BF60" s="21" t="str">
        <f t="shared" si="60"/>
        <v>Y</v>
      </c>
      <c r="BG60" s="21">
        <f t="shared" si="61"/>
        <v>2</v>
      </c>
      <c r="BH60" s="21"/>
    </row>
    <row r="61" spans="1:60" x14ac:dyDescent="0.25">
      <c r="A61" s="3"/>
      <c r="B61" s="22">
        <v>44</v>
      </c>
      <c r="C61" s="22">
        <f t="shared" si="31"/>
        <v>-11</v>
      </c>
      <c r="D61" s="22">
        <v>55</v>
      </c>
      <c r="E61" s="130" t="s">
        <v>82</v>
      </c>
      <c r="F61" s="65">
        <f t="shared" si="32"/>
        <v>44</v>
      </c>
      <c r="G61" s="42">
        <f t="shared" si="33"/>
        <v>39</v>
      </c>
      <c r="H61" s="25">
        <f t="shared" si="34"/>
        <v>0</v>
      </c>
      <c r="I61" s="43">
        <f t="shared" si="35"/>
        <v>5</v>
      </c>
      <c r="J61" s="43" t="str">
        <f t="shared" si="36"/>
        <v>N</v>
      </c>
      <c r="K61" s="23">
        <f>IFERROR(VLOOKUP(E61,XC!B:M,2,FALSE),"")</f>
        <v>5</v>
      </c>
      <c r="L61" s="23">
        <f>IFERROR(VLOOKUP(E61,XC!B:M,3,FALSE),"")</f>
        <v>0</v>
      </c>
      <c r="M61" s="23">
        <f>IFERROR(VLOOKUP(E61,WGP!CM:CT,6,FALSE),"")</f>
        <v>39</v>
      </c>
      <c r="N61" s="23">
        <f>IFERROR(VLOOKUP(E61,XC!B:M,4,FALSE),"")</f>
        <v>0</v>
      </c>
      <c r="O61" s="23" t="str">
        <f>IFERROR(VLOOKUP(E61,WGP!BS:BZ,6,FALSE),"")</f>
        <v/>
      </c>
      <c r="P61" s="22" t="str">
        <f>IFERROR(VLOOKUP(E61,'Road-Relay'!C:M,11,FALSE),"")</f>
        <v/>
      </c>
      <c r="Q61" s="23">
        <f>IFERROR(VLOOKUP(E61,XC!B:M,5,FALSE),"")</f>
        <v>0</v>
      </c>
      <c r="R61" s="24" t="str">
        <f>IFERROR(VLOOKUP(E61,'Road-Relay'!Q:AA,11,FALSE),"")</f>
        <v/>
      </c>
      <c r="S61" s="34" t="str">
        <f>IFERROR(VLOOKUP(E61,WGP!AY:BF,6,FALSE),"")</f>
        <v/>
      </c>
      <c r="T61" s="34">
        <f>IFERROR(VLOOKUP(E61,XC!B:M,6,FALSE),"")</f>
        <v>0</v>
      </c>
      <c r="U61" s="23" t="str">
        <f>IFERROR(VLOOKUP(E61,'Road-Relay'!AE:AO,11,FALSE),"")</f>
        <v/>
      </c>
      <c r="V61" s="23" t="str">
        <f>IFERROR(VLOOKUP(E61,WGP!AE:AL,6,FALSE),"")</f>
        <v/>
      </c>
      <c r="W61" s="23">
        <f>IFERROR(VLOOKUP(E61,XC!B:M,7,FALSE),"")</f>
        <v>0</v>
      </c>
      <c r="X61" s="23" t="str">
        <f>IFERROR(VLOOKUP(E61,'Road-Relay'!AS:BC,11,FALSE),"")</f>
        <v/>
      </c>
      <c r="Y61" s="22" t="str">
        <f>IFERROR(VLOOKUP(E61,WGP!K:R,6,FALSE),"")</f>
        <v/>
      </c>
      <c r="Z61" s="22">
        <f>IFERROR(VLOOKUP(E61,XC!B:M,8,FALSE),"")</f>
        <v>0</v>
      </c>
      <c r="AA61" s="22">
        <f>IFERROR(VLOOKUP(E61,XC!B:M,9,FALSE),"")</f>
        <v>0</v>
      </c>
      <c r="AB61" s="23" t="str">
        <f>IFERROR(VLOOKUP(E61,'Road-Relay'!BG:BQ,11,FALSE),"")</f>
        <v/>
      </c>
      <c r="AC61" s="23">
        <f>IFERROR(VLOOKUP(E61,XC!B:M,10,FALSE),"")</f>
        <v>0</v>
      </c>
      <c r="AD61" s="23">
        <f>IFERROR(VLOOKUP(E61,XC!B:M,11,FALSE),"")</f>
        <v>0</v>
      </c>
      <c r="AE61" s="23" t="str">
        <f>IFERROR(VLOOKUP(E61,WGP!DF:DM,6,FALSE),"")</f>
        <v/>
      </c>
      <c r="AF61" s="23" t="str">
        <f>IFERROR(VLOOKUP(E61,'Road-Relay'!BU:CE,11,FALSE),"")</f>
        <v/>
      </c>
      <c r="AG61" s="43" t="str">
        <f>IFERROR(VLOOKUP(E61,'Road-Relay'!CI:CS,11,FALSE),"")</f>
        <v/>
      </c>
      <c r="AH61" s="62"/>
      <c r="AI61" s="42">
        <f t="shared" si="37"/>
        <v>39</v>
      </c>
      <c r="AJ61" s="42" t="str">
        <f t="shared" si="38"/>
        <v/>
      </c>
      <c r="AK61" s="42" t="str">
        <f t="shared" si="39"/>
        <v/>
      </c>
      <c r="AL61" s="42" t="str">
        <f t="shared" si="40"/>
        <v/>
      </c>
      <c r="AM61" s="42" t="str">
        <f t="shared" si="41"/>
        <v/>
      </c>
      <c r="AN61" s="42" t="str">
        <f t="shared" si="42"/>
        <v/>
      </c>
      <c r="AO61" s="21">
        <f t="shared" si="43"/>
        <v>39</v>
      </c>
      <c r="AP61" s="21" t="str">
        <f t="shared" si="44"/>
        <v/>
      </c>
      <c r="AQ61" s="21" t="str">
        <f t="shared" si="45"/>
        <v/>
      </c>
      <c r="AR61" s="21" t="str">
        <f t="shared" si="46"/>
        <v/>
      </c>
      <c r="AS61" s="42" t="str">
        <f t="shared" si="47"/>
        <v/>
      </c>
      <c r="AT61" s="42" t="str">
        <f t="shared" si="48"/>
        <v/>
      </c>
      <c r="AU61" s="42" t="str">
        <f t="shared" si="49"/>
        <v/>
      </c>
      <c r="AV61" s="42" t="str">
        <f t="shared" si="50"/>
        <v/>
      </c>
      <c r="AW61" s="42" t="str">
        <f t="shared" si="51"/>
        <v/>
      </c>
      <c r="AX61" s="42" t="str">
        <f t="shared" si="52"/>
        <v/>
      </c>
      <c r="AY61" s="42" t="str">
        <f t="shared" si="53"/>
        <v/>
      </c>
      <c r="AZ61" s="21" t="str">
        <f t="shared" si="54"/>
        <v/>
      </c>
      <c r="BA61" s="21" t="str">
        <f t="shared" si="55"/>
        <v/>
      </c>
      <c r="BB61" s="21" t="str">
        <f t="shared" si="56"/>
        <v/>
      </c>
      <c r="BC61" s="21" t="str">
        <f t="shared" si="57"/>
        <v>Y</v>
      </c>
      <c r="BD61" s="21" t="str">
        <f t="shared" si="58"/>
        <v>N</v>
      </c>
      <c r="BE61" s="21" t="str">
        <f t="shared" si="59"/>
        <v>N</v>
      </c>
      <c r="BF61" s="21" t="str">
        <f t="shared" si="60"/>
        <v>Y</v>
      </c>
      <c r="BG61" s="21">
        <f t="shared" si="61"/>
        <v>2</v>
      </c>
      <c r="BH61" s="21"/>
    </row>
    <row r="62" spans="1:60" x14ac:dyDescent="0.25">
      <c r="A62" s="3"/>
      <c r="B62" s="22">
        <v>51</v>
      </c>
      <c r="C62" s="22">
        <f t="shared" si="31"/>
        <v>-4</v>
      </c>
      <c r="D62" s="22">
        <v>55</v>
      </c>
      <c r="E62" s="130" t="s">
        <v>67</v>
      </c>
      <c r="F62" s="65">
        <f t="shared" si="32"/>
        <v>44</v>
      </c>
      <c r="G62" s="42">
        <f t="shared" si="33"/>
        <v>34</v>
      </c>
      <c r="H62" s="25">
        <f t="shared" si="34"/>
        <v>0</v>
      </c>
      <c r="I62" s="43">
        <f t="shared" si="35"/>
        <v>10</v>
      </c>
      <c r="J62" s="43" t="str">
        <f t="shared" si="36"/>
        <v>N</v>
      </c>
      <c r="K62" s="23">
        <f>IFERROR(VLOOKUP(E62,XC!B:M,2,FALSE),"")</f>
        <v>0</v>
      </c>
      <c r="L62" s="23">
        <f>IFERROR(VLOOKUP(E62,XC!B:M,3,FALSE),"")</f>
        <v>0</v>
      </c>
      <c r="M62" s="23" t="str">
        <f>IFERROR(VLOOKUP(E62,WGP!CM:CT,6,FALSE),"")</f>
        <v/>
      </c>
      <c r="N62" s="23">
        <f>IFERROR(VLOOKUP(E62,XC!B:M,4,FALSE),"")</f>
        <v>0</v>
      </c>
      <c r="O62" s="23">
        <f>IFERROR(VLOOKUP(E62,WGP!BS:BZ,6,FALSE),"")</f>
        <v>34</v>
      </c>
      <c r="P62" s="22" t="str">
        <f>IFERROR(VLOOKUP(E62,'Road-Relay'!C:M,11,FALSE),"")</f>
        <v/>
      </c>
      <c r="Q62" s="23">
        <f>IFERROR(VLOOKUP(E62,XC!B:M,5,FALSE),"")</f>
        <v>5</v>
      </c>
      <c r="R62" s="24" t="str">
        <f>IFERROR(VLOOKUP(E62,'Road-Relay'!Q:AA,11,FALSE),"")</f>
        <v/>
      </c>
      <c r="S62" s="34" t="str">
        <f>IFERROR(VLOOKUP(E62,WGP!AY:BF,6,FALSE),"")</f>
        <v/>
      </c>
      <c r="T62" s="34">
        <f>IFERROR(VLOOKUP(E62,XC!B:M,6,FALSE),"")</f>
        <v>0</v>
      </c>
      <c r="U62" s="23" t="str">
        <f>IFERROR(VLOOKUP(E62,'Road-Relay'!AE:AO,11,FALSE),"")</f>
        <v/>
      </c>
      <c r="V62" s="23" t="str">
        <f>IFERROR(VLOOKUP(E62,WGP!AE:AL,6,FALSE),"")</f>
        <v/>
      </c>
      <c r="W62" s="23">
        <f>IFERROR(VLOOKUP(E62,XC!B:M,7,FALSE),"")</f>
        <v>5</v>
      </c>
      <c r="X62" s="23" t="str">
        <f>IFERROR(VLOOKUP(E62,'Road-Relay'!AS:BC,11,FALSE),"")</f>
        <v/>
      </c>
      <c r="Y62" s="22" t="str">
        <f>IFERROR(VLOOKUP(E62,WGP!K:R,6,FALSE),"")</f>
        <v/>
      </c>
      <c r="Z62" s="22">
        <f>IFERROR(VLOOKUP(E62,XC!B:M,8,FALSE),"")</f>
        <v>0</v>
      </c>
      <c r="AA62" s="22">
        <f>IFERROR(VLOOKUP(E62,XC!B:M,9,FALSE),"")</f>
        <v>0</v>
      </c>
      <c r="AB62" s="23" t="str">
        <f>IFERROR(VLOOKUP(E62,'Road-Relay'!BG:BQ,11,FALSE),"")</f>
        <v/>
      </c>
      <c r="AC62" s="23">
        <f>IFERROR(VLOOKUP(E62,XC!B:M,10,FALSE),"")</f>
        <v>0</v>
      </c>
      <c r="AD62" s="23">
        <f>IFERROR(VLOOKUP(E62,XC!B:M,11,FALSE),"")</f>
        <v>0</v>
      </c>
      <c r="AE62" s="23" t="str">
        <f>IFERROR(VLOOKUP(E62,WGP!DF:DM,6,FALSE),"")</f>
        <v/>
      </c>
      <c r="AF62" s="23" t="str">
        <f>IFERROR(VLOOKUP(E62,'Road-Relay'!BU:CE,11,FALSE),"")</f>
        <v/>
      </c>
      <c r="AG62" s="43" t="str">
        <f>IFERROR(VLOOKUP(E62,'Road-Relay'!CI:CS,11,FALSE),"")</f>
        <v/>
      </c>
      <c r="AH62" s="62"/>
      <c r="AI62" s="42" t="str">
        <f t="shared" si="37"/>
        <v/>
      </c>
      <c r="AJ62" s="42">
        <f t="shared" si="38"/>
        <v>34</v>
      </c>
      <c r="AK62" s="42" t="str">
        <f t="shared" si="39"/>
        <v/>
      </c>
      <c r="AL62" s="42" t="str">
        <f t="shared" si="40"/>
        <v/>
      </c>
      <c r="AM62" s="42" t="str">
        <f t="shared" si="41"/>
        <v/>
      </c>
      <c r="AN62" s="42" t="str">
        <f t="shared" si="42"/>
        <v/>
      </c>
      <c r="AO62" s="21">
        <f t="shared" si="43"/>
        <v>34</v>
      </c>
      <c r="AP62" s="21" t="str">
        <f t="shared" si="44"/>
        <v/>
      </c>
      <c r="AQ62" s="21" t="str">
        <f t="shared" si="45"/>
        <v/>
      </c>
      <c r="AR62" s="21" t="str">
        <f t="shared" si="46"/>
        <v/>
      </c>
      <c r="AS62" s="42" t="str">
        <f t="shared" si="47"/>
        <v/>
      </c>
      <c r="AT62" s="42" t="str">
        <f t="shared" si="48"/>
        <v/>
      </c>
      <c r="AU62" s="42" t="str">
        <f t="shared" si="49"/>
        <v/>
      </c>
      <c r="AV62" s="42" t="str">
        <f t="shared" si="50"/>
        <v/>
      </c>
      <c r="AW62" s="42" t="str">
        <f t="shared" si="51"/>
        <v/>
      </c>
      <c r="AX62" s="42" t="str">
        <f t="shared" si="52"/>
        <v/>
      </c>
      <c r="AY62" s="42" t="str">
        <f t="shared" si="53"/>
        <v/>
      </c>
      <c r="AZ62" s="21" t="str">
        <f t="shared" si="54"/>
        <v/>
      </c>
      <c r="BA62" s="21" t="str">
        <f t="shared" si="55"/>
        <v/>
      </c>
      <c r="BB62" s="21" t="str">
        <f t="shared" si="56"/>
        <v/>
      </c>
      <c r="BC62" s="21" t="str">
        <f t="shared" si="57"/>
        <v>Y</v>
      </c>
      <c r="BD62" s="21" t="str">
        <f t="shared" si="58"/>
        <v>N</v>
      </c>
      <c r="BE62" s="21" t="str">
        <f t="shared" si="59"/>
        <v>N</v>
      </c>
      <c r="BF62" s="21" t="str">
        <f t="shared" si="60"/>
        <v>Y</v>
      </c>
      <c r="BG62" s="21">
        <f t="shared" si="61"/>
        <v>2</v>
      </c>
      <c r="BH62" s="21"/>
    </row>
    <row r="63" spans="1:60" x14ac:dyDescent="0.25">
      <c r="A63" s="3"/>
      <c r="B63" s="22">
        <v>46</v>
      </c>
      <c r="C63" s="22">
        <f t="shared" si="31"/>
        <v>-11</v>
      </c>
      <c r="D63" s="22">
        <v>57</v>
      </c>
      <c r="E63" s="130" t="s">
        <v>257</v>
      </c>
      <c r="F63" s="65">
        <f t="shared" si="32"/>
        <v>43</v>
      </c>
      <c r="G63" s="42">
        <f t="shared" si="33"/>
        <v>43</v>
      </c>
      <c r="H63" s="25">
        <f t="shared" si="34"/>
        <v>0</v>
      </c>
      <c r="I63" s="43">
        <f t="shared" si="35"/>
        <v>0</v>
      </c>
      <c r="J63" s="43" t="str">
        <f t="shared" si="36"/>
        <v>N</v>
      </c>
      <c r="K63" s="23" t="str">
        <f>IFERROR(VLOOKUP(E63,XC!B:M,2,FALSE),"")</f>
        <v/>
      </c>
      <c r="L63" s="23" t="str">
        <f>IFERROR(VLOOKUP(E63,XC!B:M,3,FALSE),"")</f>
        <v/>
      </c>
      <c r="M63" s="23">
        <f>IFERROR(VLOOKUP(E63,WGP!CM:CT,6,FALSE),"")</f>
        <v>43</v>
      </c>
      <c r="N63" s="23" t="str">
        <f>IFERROR(VLOOKUP(E63,XC!B:M,4,FALSE),"")</f>
        <v/>
      </c>
      <c r="O63" s="23" t="str">
        <f>IFERROR(VLOOKUP(E63,WGP!BS:BZ,6,FALSE),"")</f>
        <v/>
      </c>
      <c r="P63" s="22" t="str">
        <f>IFERROR(VLOOKUP(E63,'Road-Relay'!C:M,11,FALSE),"")</f>
        <v/>
      </c>
      <c r="Q63" s="23" t="str">
        <f>IFERROR(VLOOKUP(E63,XC!B:M,5,FALSE),"")</f>
        <v/>
      </c>
      <c r="R63" s="24" t="str">
        <f>IFERROR(VLOOKUP(E63,'Road-Relay'!Q:AA,11,FALSE),"")</f>
        <v/>
      </c>
      <c r="S63" s="34" t="str">
        <f>IFERROR(VLOOKUP(E63,WGP!AY:BF,6,FALSE),"")</f>
        <v/>
      </c>
      <c r="T63" s="34" t="str">
        <f>IFERROR(VLOOKUP(E63,XC!B:M,6,FALSE),"")</f>
        <v/>
      </c>
      <c r="U63" s="23" t="str">
        <f>IFERROR(VLOOKUP(E63,'Road-Relay'!AE:AO,11,FALSE),"")</f>
        <v/>
      </c>
      <c r="V63" s="23" t="str">
        <f>IFERROR(VLOOKUP(E63,WGP!AE:AL,6,FALSE),"")</f>
        <v/>
      </c>
      <c r="W63" s="23" t="str">
        <f>IFERROR(VLOOKUP(E63,XC!B:M,7,FALSE),"")</f>
        <v/>
      </c>
      <c r="X63" s="23" t="str">
        <f>IFERROR(VLOOKUP(E63,'Road-Relay'!AS:BC,11,FALSE),"")</f>
        <v/>
      </c>
      <c r="Y63" s="22" t="str">
        <f>IFERROR(VLOOKUP(E63,WGP!K:R,6,FALSE),"")</f>
        <v/>
      </c>
      <c r="Z63" s="22" t="str">
        <f>IFERROR(VLOOKUP(E63,XC!B:M,8,FALSE),"")</f>
        <v/>
      </c>
      <c r="AA63" s="22" t="str">
        <f>IFERROR(VLOOKUP(E63,XC!B:M,9,FALSE),"")</f>
        <v/>
      </c>
      <c r="AB63" s="23" t="str">
        <f>IFERROR(VLOOKUP(E63,'Road-Relay'!BG:BQ,11,FALSE),"")</f>
        <v/>
      </c>
      <c r="AC63" s="23" t="str">
        <f>IFERROR(VLOOKUP(E63,XC!B:M,10,FALSE),"")</f>
        <v/>
      </c>
      <c r="AD63" s="23" t="str">
        <f>IFERROR(VLOOKUP(E63,XC!B:M,11,FALSE),"")</f>
        <v/>
      </c>
      <c r="AE63" s="23" t="str">
        <f>IFERROR(VLOOKUP(E63,WGP!DF:DM,6,FALSE),"")</f>
        <v/>
      </c>
      <c r="AF63" s="23" t="str">
        <f>IFERROR(VLOOKUP(E63,'Road-Relay'!BU:CE,11,FALSE),"")</f>
        <v/>
      </c>
      <c r="AG63" s="43" t="str">
        <f>IFERROR(VLOOKUP(E63,'Road-Relay'!CI:CS,11,FALSE),"")</f>
        <v/>
      </c>
      <c r="AH63" s="62"/>
      <c r="AI63" s="42">
        <f t="shared" si="37"/>
        <v>43</v>
      </c>
      <c r="AJ63" s="42" t="str">
        <f t="shared" si="38"/>
        <v/>
      </c>
      <c r="AK63" s="42" t="str">
        <f t="shared" si="39"/>
        <v/>
      </c>
      <c r="AL63" s="42" t="str">
        <f t="shared" si="40"/>
        <v/>
      </c>
      <c r="AM63" s="42" t="str">
        <f t="shared" si="41"/>
        <v/>
      </c>
      <c r="AN63" s="42" t="str">
        <f t="shared" si="42"/>
        <v/>
      </c>
      <c r="AO63" s="21">
        <f t="shared" si="43"/>
        <v>43</v>
      </c>
      <c r="AP63" s="21" t="str">
        <f t="shared" si="44"/>
        <v/>
      </c>
      <c r="AQ63" s="21" t="str">
        <f t="shared" si="45"/>
        <v/>
      </c>
      <c r="AR63" s="21" t="str">
        <f t="shared" si="46"/>
        <v/>
      </c>
      <c r="AS63" s="42" t="str">
        <f t="shared" si="47"/>
        <v/>
      </c>
      <c r="AT63" s="42" t="str">
        <f t="shared" si="48"/>
        <v/>
      </c>
      <c r="AU63" s="42" t="str">
        <f t="shared" si="49"/>
        <v/>
      </c>
      <c r="AV63" s="42" t="str">
        <f t="shared" si="50"/>
        <v/>
      </c>
      <c r="AW63" s="42" t="str">
        <f t="shared" si="51"/>
        <v/>
      </c>
      <c r="AX63" s="42" t="str">
        <f t="shared" si="52"/>
        <v/>
      </c>
      <c r="AY63" s="42" t="str">
        <f t="shared" si="53"/>
        <v/>
      </c>
      <c r="AZ63" s="21" t="str">
        <f t="shared" si="54"/>
        <v/>
      </c>
      <c r="BA63" s="21" t="str">
        <f t="shared" si="55"/>
        <v/>
      </c>
      <c r="BB63" s="21" t="str">
        <f t="shared" si="56"/>
        <v/>
      </c>
      <c r="BC63" s="21" t="str">
        <f t="shared" si="57"/>
        <v>Y</v>
      </c>
      <c r="BD63" s="21" t="str">
        <f t="shared" si="58"/>
        <v>N</v>
      </c>
      <c r="BE63" s="21" t="str">
        <f t="shared" si="59"/>
        <v>N</v>
      </c>
      <c r="BF63" s="21" t="str">
        <f t="shared" si="60"/>
        <v>N</v>
      </c>
      <c r="BG63" s="21">
        <f t="shared" si="61"/>
        <v>1</v>
      </c>
      <c r="BH63" s="21"/>
    </row>
    <row r="64" spans="1:60" x14ac:dyDescent="0.25">
      <c r="A64" s="3"/>
      <c r="B64" s="22">
        <v>46</v>
      </c>
      <c r="C64" s="22">
        <f t="shared" si="31"/>
        <v>-11</v>
      </c>
      <c r="D64" s="22">
        <v>57</v>
      </c>
      <c r="E64" s="130" t="s">
        <v>96</v>
      </c>
      <c r="F64" s="65">
        <f t="shared" si="32"/>
        <v>43</v>
      </c>
      <c r="G64" s="42">
        <f t="shared" si="33"/>
        <v>28</v>
      </c>
      <c r="H64" s="25">
        <f t="shared" si="34"/>
        <v>0</v>
      </c>
      <c r="I64" s="43">
        <f t="shared" si="35"/>
        <v>15</v>
      </c>
      <c r="J64" s="43" t="str">
        <f t="shared" si="36"/>
        <v>N</v>
      </c>
      <c r="K64" s="23">
        <f>IFERROR(VLOOKUP(E64,XC!B:M,2,FALSE),"")</f>
        <v>5</v>
      </c>
      <c r="L64" s="23">
        <f>IFERROR(VLOOKUP(E64,XC!B:M,3,FALSE),"")</f>
        <v>5</v>
      </c>
      <c r="M64" s="23" t="str">
        <f>IFERROR(VLOOKUP(E64,WGP!CM:CT,6,FALSE),"")</f>
        <v/>
      </c>
      <c r="N64" s="23">
        <f>IFERROR(VLOOKUP(E64,XC!B:M,4,FALSE),"")</f>
        <v>0</v>
      </c>
      <c r="O64" s="23">
        <f>IFERROR(VLOOKUP(E64,WGP!BS:BZ,6,FALSE),"")</f>
        <v>28</v>
      </c>
      <c r="P64" s="22" t="str">
        <f>IFERROR(VLOOKUP(E64,'Road-Relay'!C:M,11,FALSE),"")</f>
        <v/>
      </c>
      <c r="Q64" s="23">
        <f>IFERROR(VLOOKUP(E64,XC!B:M,5,FALSE),"")</f>
        <v>5</v>
      </c>
      <c r="R64" s="24" t="str">
        <f>IFERROR(VLOOKUP(E64,'Road-Relay'!Q:AA,11,FALSE),"")</f>
        <v/>
      </c>
      <c r="S64" s="34" t="str">
        <f>IFERROR(VLOOKUP(E64,WGP!AY:BF,6,FALSE),"")</f>
        <v/>
      </c>
      <c r="T64" s="34">
        <f>IFERROR(VLOOKUP(E64,XC!B:M,6,FALSE),"")</f>
        <v>0</v>
      </c>
      <c r="U64" s="23" t="str">
        <f>IFERROR(VLOOKUP(E64,'Road-Relay'!AE:AO,11,FALSE),"")</f>
        <v/>
      </c>
      <c r="V64" s="23" t="str">
        <f>IFERROR(VLOOKUP(E64,WGP!AE:AL,6,FALSE),"")</f>
        <v/>
      </c>
      <c r="W64" s="23">
        <f>IFERROR(VLOOKUP(E64,XC!B:M,7,FALSE),"")</f>
        <v>0</v>
      </c>
      <c r="X64" s="23" t="str">
        <f>IFERROR(VLOOKUP(E64,'Road-Relay'!AS:BC,11,FALSE),"")</f>
        <v/>
      </c>
      <c r="Y64" s="22" t="str">
        <f>IFERROR(VLOOKUP(E64,WGP!K:R,6,FALSE),"")</f>
        <v/>
      </c>
      <c r="Z64" s="22">
        <f>IFERROR(VLOOKUP(E64,XC!B:M,8,FALSE),"")</f>
        <v>0</v>
      </c>
      <c r="AA64" s="22">
        <f>IFERROR(VLOOKUP(E64,XC!B:M,9,FALSE),"")</f>
        <v>0</v>
      </c>
      <c r="AB64" s="23" t="str">
        <f>IFERROR(VLOOKUP(E64,'Road-Relay'!BG:BQ,11,FALSE),"")</f>
        <v/>
      </c>
      <c r="AC64" s="23">
        <f>IFERROR(VLOOKUP(E64,XC!B:M,10,FALSE),"")</f>
        <v>0</v>
      </c>
      <c r="AD64" s="23">
        <f>IFERROR(VLOOKUP(E64,XC!B:M,11,FALSE),"")</f>
        <v>0</v>
      </c>
      <c r="AE64" s="23" t="str">
        <f>IFERROR(VLOOKUP(E64,WGP!DF:DM,6,FALSE),"")</f>
        <v/>
      </c>
      <c r="AF64" s="23" t="str">
        <f>IFERROR(VLOOKUP(E64,'Road-Relay'!BU:CE,11,FALSE),"")</f>
        <v/>
      </c>
      <c r="AG64" s="43" t="str">
        <f>IFERROR(VLOOKUP(E64,'Road-Relay'!CI:CS,11,FALSE),"")</f>
        <v/>
      </c>
      <c r="AH64" s="62"/>
      <c r="AI64" s="42" t="str">
        <f t="shared" si="37"/>
        <v/>
      </c>
      <c r="AJ64" s="42">
        <f t="shared" si="38"/>
        <v>28</v>
      </c>
      <c r="AK64" s="42" t="str">
        <f t="shared" si="39"/>
        <v/>
      </c>
      <c r="AL64" s="42" t="str">
        <f t="shared" si="40"/>
        <v/>
      </c>
      <c r="AM64" s="42" t="str">
        <f t="shared" si="41"/>
        <v/>
      </c>
      <c r="AN64" s="42" t="str">
        <f t="shared" si="42"/>
        <v/>
      </c>
      <c r="AO64" s="21">
        <f t="shared" si="43"/>
        <v>28</v>
      </c>
      <c r="AP64" s="21" t="str">
        <f t="shared" si="44"/>
        <v/>
      </c>
      <c r="AQ64" s="21" t="str">
        <f t="shared" si="45"/>
        <v/>
      </c>
      <c r="AR64" s="21" t="str">
        <f t="shared" si="46"/>
        <v/>
      </c>
      <c r="AS64" s="42" t="str">
        <f t="shared" si="47"/>
        <v/>
      </c>
      <c r="AT64" s="42" t="str">
        <f t="shared" si="48"/>
        <v/>
      </c>
      <c r="AU64" s="42" t="str">
        <f t="shared" si="49"/>
        <v/>
      </c>
      <c r="AV64" s="42" t="str">
        <f t="shared" si="50"/>
        <v/>
      </c>
      <c r="AW64" s="42" t="str">
        <f t="shared" si="51"/>
        <v/>
      </c>
      <c r="AX64" s="42" t="str">
        <f t="shared" si="52"/>
        <v/>
      </c>
      <c r="AY64" s="42" t="str">
        <f t="shared" si="53"/>
        <v/>
      </c>
      <c r="AZ64" s="21" t="str">
        <f t="shared" si="54"/>
        <v/>
      </c>
      <c r="BA64" s="21" t="str">
        <f t="shared" si="55"/>
        <v/>
      </c>
      <c r="BB64" s="21" t="str">
        <f t="shared" si="56"/>
        <v/>
      </c>
      <c r="BC64" s="21" t="str">
        <f t="shared" si="57"/>
        <v>Y</v>
      </c>
      <c r="BD64" s="21" t="str">
        <f t="shared" si="58"/>
        <v>N</v>
      </c>
      <c r="BE64" s="21" t="str">
        <f t="shared" si="59"/>
        <v>N</v>
      </c>
      <c r="BF64" s="21" t="str">
        <f t="shared" si="60"/>
        <v>Y</v>
      </c>
      <c r="BG64" s="21">
        <f t="shared" si="61"/>
        <v>2</v>
      </c>
      <c r="BH64" s="21"/>
    </row>
    <row r="65" spans="1:60" x14ac:dyDescent="0.25">
      <c r="A65" s="3"/>
      <c r="B65" s="22">
        <v>97</v>
      </c>
      <c r="C65" s="22">
        <f t="shared" si="31"/>
        <v>40</v>
      </c>
      <c r="D65" s="22">
        <v>57</v>
      </c>
      <c r="E65" s="130" t="s">
        <v>1468</v>
      </c>
      <c r="F65" s="65">
        <f t="shared" si="32"/>
        <v>43</v>
      </c>
      <c r="G65" s="42">
        <f t="shared" si="33"/>
        <v>43</v>
      </c>
      <c r="H65" s="25">
        <f t="shared" si="34"/>
        <v>0</v>
      </c>
      <c r="I65" s="43">
        <f t="shared" si="35"/>
        <v>0</v>
      </c>
      <c r="J65" s="43" t="str">
        <f t="shared" si="36"/>
        <v>N</v>
      </c>
      <c r="K65" s="23" t="str">
        <f>IFERROR(VLOOKUP(E65,XC!B:M,2,FALSE),"")</f>
        <v/>
      </c>
      <c r="L65" s="23" t="str">
        <f>IFERROR(VLOOKUP(E65,XC!B:M,3,FALSE),"")</f>
        <v/>
      </c>
      <c r="M65" s="23" t="str">
        <f>IFERROR(VLOOKUP(E65,WGP!CM:CT,6,FALSE),"")</f>
        <v/>
      </c>
      <c r="N65" s="23" t="str">
        <f>IFERROR(VLOOKUP(E65,XC!B:M,4,FALSE),"")</f>
        <v/>
      </c>
      <c r="O65" s="23" t="str">
        <f>IFERROR(VLOOKUP(E65,WGP!BS:BZ,6,FALSE),"")</f>
        <v/>
      </c>
      <c r="P65" s="22" t="str">
        <f>IFERROR(VLOOKUP(E65,'Road-Relay'!C:M,11,FALSE),"")</f>
        <v/>
      </c>
      <c r="Q65" s="23" t="str">
        <f>IFERROR(VLOOKUP(E65,XC!B:M,5,FALSE),"")</f>
        <v/>
      </c>
      <c r="R65" s="24" t="str">
        <f>IFERROR(VLOOKUP(E65,'Road-Relay'!Q:AA,11,FALSE),"")</f>
        <v/>
      </c>
      <c r="S65" s="34" t="str">
        <f>IFERROR(VLOOKUP(E65,WGP!AY:BF,6,FALSE),"")</f>
        <v/>
      </c>
      <c r="T65" s="34" t="str">
        <f>IFERROR(VLOOKUP(E65,XC!B:M,6,FALSE),"")</f>
        <v/>
      </c>
      <c r="U65" s="23" t="str">
        <f>IFERROR(VLOOKUP(E65,'Road-Relay'!AE:AO,11,FALSE),"")</f>
        <v/>
      </c>
      <c r="V65" s="23" t="str">
        <f>IFERROR(VLOOKUP(E65,WGP!AE:AL,6,FALSE),"")</f>
        <v/>
      </c>
      <c r="W65" s="23" t="str">
        <f>IFERROR(VLOOKUP(E65,XC!B:M,7,FALSE),"")</f>
        <v/>
      </c>
      <c r="X65" s="23" t="str">
        <f>IFERROR(VLOOKUP(E65,'Road-Relay'!AS:BC,11,FALSE),"")</f>
        <v/>
      </c>
      <c r="Y65" s="22">
        <f>IFERROR(VLOOKUP(E65,WGP!K:R,6,FALSE),"")</f>
        <v>43</v>
      </c>
      <c r="Z65" s="22" t="str">
        <f>IFERROR(VLOOKUP(E65,XC!B:M,8,FALSE),"")</f>
        <v/>
      </c>
      <c r="AA65" s="22" t="str">
        <f>IFERROR(VLOOKUP(E65,XC!B:M,9,FALSE),"")</f>
        <v/>
      </c>
      <c r="AB65" s="23" t="str">
        <f>IFERROR(VLOOKUP(E65,'Road-Relay'!BG:BQ,11,FALSE),"")</f>
        <v/>
      </c>
      <c r="AC65" s="23" t="str">
        <f>IFERROR(VLOOKUP(E65,XC!B:M,10,FALSE),"")</f>
        <v/>
      </c>
      <c r="AD65" s="23" t="str">
        <f>IFERROR(VLOOKUP(E65,XC!B:M,11,FALSE),"")</f>
        <v/>
      </c>
      <c r="AE65" s="23" t="str">
        <f>IFERROR(VLOOKUP(E65,WGP!DF:DM,6,FALSE),"")</f>
        <v/>
      </c>
      <c r="AF65" s="23" t="str">
        <f>IFERROR(VLOOKUP(E65,'Road-Relay'!BU:CE,11,FALSE),"")</f>
        <v/>
      </c>
      <c r="AG65" s="43" t="str">
        <f>IFERROR(VLOOKUP(E65,'Road-Relay'!CI:CS,11,FALSE),"")</f>
        <v/>
      </c>
      <c r="AH65" s="62"/>
      <c r="AI65" s="42" t="str">
        <f t="shared" si="37"/>
        <v/>
      </c>
      <c r="AJ65" s="42" t="str">
        <f t="shared" si="38"/>
        <v/>
      </c>
      <c r="AK65" s="42" t="str">
        <f t="shared" si="39"/>
        <v/>
      </c>
      <c r="AL65" s="42" t="str">
        <f t="shared" si="40"/>
        <v/>
      </c>
      <c r="AM65" s="42">
        <f t="shared" si="41"/>
        <v>43</v>
      </c>
      <c r="AN65" s="42" t="str">
        <f t="shared" si="42"/>
        <v/>
      </c>
      <c r="AO65" s="21">
        <f t="shared" si="43"/>
        <v>43</v>
      </c>
      <c r="AP65" s="21" t="str">
        <f t="shared" si="44"/>
        <v/>
      </c>
      <c r="AQ65" s="21" t="str">
        <f t="shared" si="45"/>
        <v/>
      </c>
      <c r="AR65" s="21" t="str">
        <f t="shared" si="46"/>
        <v/>
      </c>
      <c r="AS65" s="42" t="str">
        <f t="shared" si="47"/>
        <v/>
      </c>
      <c r="AT65" s="42" t="str">
        <f t="shared" si="48"/>
        <v/>
      </c>
      <c r="AU65" s="42" t="str">
        <f t="shared" si="49"/>
        <v/>
      </c>
      <c r="AV65" s="42" t="str">
        <f t="shared" si="50"/>
        <v/>
      </c>
      <c r="AW65" s="42" t="str">
        <f t="shared" si="51"/>
        <v/>
      </c>
      <c r="AX65" s="42" t="str">
        <f t="shared" si="52"/>
        <v/>
      </c>
      <c r="AY65" s="42" t="str">
        <f t="shared" si="53"/>
        <v/>
      </c>
      <c r="AZ65" s="21" t="str">
        <f t="shared" si="54"/>
        <v/>
      </c>
      <c r="BA65" s="21" t="str">
        <f t="shared" si="55"/>
        <v/>
      </c>
      <c r="BB65" s="21" t="str">
        <f t="shared" si="56"/>
        <v/>
      </c>
      <c r="BC65" s="21" t="str">
        <f t="shared" si="57"/>
        <v>Y</v>
      </c>
      <c r="BD65" s="21" t="str">
        <f t="shared" si="58"/>
        <v>N</v>
      </c>
      <c r="BE65" s="21" t="str">
        <f t="shared" si="59"/>
        <v>N</v>
      </c>
      <c r="BF65" s="21" t="str">
        <f t="shared" si="60"/>
        <v>N</v>
      </c>
      <c r="BG65" s="21">
        <f t="shared" si="61"/>
        <v>1</v>
      </c>
      <c r="BH65" s="21"/>
    </row>
    <row r="66" spans="1:60" x14ac:dyDescent="0.25">
      <c r="A66" s="3"/>
      <c r="B66" s="22">
        <v>54</v>
      </c>
      <c r="C66" s="22">
        <f t="shared" si="31"/>
        <v>-6</v>
      </c>
      <c r="D66" s="22">
        <v>60</v>
      </c>
      <c r="E66" s="130" t="s">
        <v>53</v>
      </c>
      <c r="F66" s="65">
        <f t="shared" si="32"/>
        <v>41</v>
      </c>
      <c r="G66" s="42">
        <f t="shared" si="33"/>
        <v>26</v>
      </c>
      <c r="H66" s="25">
        <f t="shared" si="34"/>
        <v>0</v>
      </c>
      <c r="I66" s="43">
        <f t="shared" si="35"/>
        <v>15</v>
      </c>
      <c r="J66" s="43" t="str">
        <f t="shared" si="36"/>
        <v>N</v>
      </c>
      <c r="K66" s="23">
        <f>IFERROR(VLOOKUP(E66,XC!B:M,2,FALSE),"")</f>
        <v>0</v>
      </c>
      <c r="L66" s="23">
        <f>IFERROR(VLOOKUP(E66,XC!B:M,3,FALSE),"")</f>
        <v>0</v>
      </c>
      <c r="M66" s="23">
        <f>IFERROR(VLOOKUP(E66,WGP!CM:CT,6,FALSE),"")</f>
        <v>26</v>
      </c>
      <c r="N66" s="23">
        <f>IFERROR(VLOOKUP(E66,XC!B:M,4,FALSE),"")</f>
        <v>0</v>
      </c>
      <c r="O66" s="23" t="str">
        <f>IFERROR(VLOOKUP(E66,WGP!BS:BZ,6,FALSE),"")</f>
        <v/>
      </c>
      <c r="P66" s="22" t="str">
        <f>IFERROR(VLOOKUP(E66,'Road-Relay'!C:M,11,FALSE),"")</f>
        <v/>
      </c>
      <c r="Q66" s="23">
        <f>IFERROR(VLOOKUP(E66,XC!B:M,5,FALSE),"")</f>
        <v>5</v>
      </c>
      <c r="R66" s="24" t="str">
        <f>IFERROR(VLOOKUP(E66,'Road-Relay'!Q:AA,11,FALSE),"")</f>
        <v/>
      </c>
      <c r="S66" s="34" t="str">
        <f>IFERROR(VLOOKUP(E66,WGP!AY:BF,6,FALSE),"")</f>
        <v/>
      </c>
      <c r="T66" s="34">
        <f>IFERROR(VLOOKUP(E66,XC!B:M,6,FALSE),"")</f>
        <v>5</v>
      </c>
      <c r="U66" s="23" t="str">
        <f>IFERROR(VLOOKUP(E66,'Road-Relay'!AE:AO,11,FALSE),"")</f>
        <v/>
      </c>
      <c r="V66" s="23" t="str">
        <f>IFERROR(VLOOKUP(E66,WGP!AE:AL,6,FALSE),"")</f>
        <v/>
      </c>
      <c r="W66" s="23">
        <f>IFERROR(VLOOKUP(E66,XC!B:M,7,FALSE),"")</f>
        <v>5</v>
      </c>
      <c r="X66" s="23" t="str">
        <f>IFERROR(VLOOKUP(E66,'Road-Relay'!AS:BC,11,FALSE),"")</f>
        <v/>
      </c>
      <c r="Y66" s="22" t="str">
        <f>IFERROR(VLOOKUP(E66,WGP!K:R,6,FALSE),"")</f>
        <v/>
      </c>
      <c r="Z66" s="22">
        <f>IFERROR(VLOOKUP(E66,XC!B:M,8,FALSE),"")</f>
        <v>0</v>
      </c>
      <c r="AA66" s="22">
        <f>IFERROR(VLOOKUP(E66,XC!B:M,9,FALSE),"")</f>
        <v>0</v>
      </c>
      <c r="AB66" s="23" t="str">
        <f>IFERROR(VLOOKUP(E66,'Road-Relay'!BG:BQ,11,FALSE),"")</f>
        <v/>
      </c>
      <c r="AC66" s="23">
        <f>IFERROR(VLOOKUP(E66,XC!B:M,10,FALSE),"")</f>
        <v>0</v>
      </c>
      <c r="AD66" s="23">
        <f>IFERROR(VLOOKUP(E66,XC!B:M,11,FALSE),"")</f>
        <v>0</v>
      </c>
      <c r="AE66" s="23" t="str">
        <f>IFERROR(VLOOKUP(E66,WGP!DF:DM,6,FALSE),"")</f>
        <v/>
      </c>
      <c r="AF66" s="23" t="str">
        <f>IFERROR(VLOOKUP(E66,'Road-Relay'!BU:CE,11,FALSE),"")</f>
        <v/>
      </c>
      <c r="AG66" s="43" t="str">
        <f>IFERROR(VLOOKUP(E66,'Road-Relay'!CI:CS,11,FALSE),"")</f>
        <v/>
      </c>
      <c r="AH66" s="62"/>
      <c r="AI66" s="42">
        <f t="shared" si="37"/>
        <v>26</v>
      </c>
      <c r="AJ66" s="42" t="str">
        <f t="shared" si="38"/>
        <v/>
      </c>
      <c r="AK66" s="42" t="str">
        <f t="shared" si="39"/>
        <v/>
      </c>
      <c r="AL66" s="42" t="str">
        <f t="shared" si="40"/>
        <v/>
      </c>
      <c r="AM66" s="42" t="str">
        <f t="shared" si="41"/>
        <v/>
      </c>
      <c r="AN66" s="42" t="str">
        <f t="shared" si="42"/>
        <v/>
      </c>
      <c r="AO66" s="21">
        <f t="shared" si="43"/>
        <v>26</v>
      </c>
      <c r="AP66" s="21" t="str">
        <f t="shared" si="44"/>
        <v/>
      </c>
      <c r="AQ66" s="21" t="str">
        <f t="shared" si="45"/>
        <v/>
      </c>
      <c r="AR66" s="21" t="str">
        <f t="shared" si="46"/>
        <v/>
      </c>
      <c r="AS66" s="42" t="str">
        <f t="shared" si="47"/>
        <v/>
      </c>
      <c r="AT66" s="42" t="str">
        <f t="shared" si="48"/>
        <v/>
      </c>
      <c r="AU66" s="42" t="str">
        <f t="shared" si="49"/>
        <v/>
      </c>
      <c r="AV66" s="42" t="str">
        <f t="shared" si="50"/>
        <v/>
      </c>
      <c r="AW66" s="42" t="str">
        <f t="shared" si="51"/>
        <v/>
      </c>
      <c r="AX66" s="42" t="str">
        <f t="shared" si="52"/>
        <v/>
      </c>
      <c r="AY66" s="42" t="str">
        <f t="shared" si="53"/>
        <v/>
      </c>
      <c r="AZ66" s="21" t="str">
        <f t="shared" si="54"/>
        <v/>
      </c>
      <c r="BA66" s="21" t="str">
        <f t="shared" si="55"/>
        <v/>
      </c>
      <c r="BB66" s="21" t="str">
        <f t="shared" si="56"/>
        <v/>
      </c>
      <c r="BC66" s="21" t="str">
        <f t="shared" si="57"/>
        <v>Y</v>
      </c>
      <c r="BD66" s="21" t="str">
        <f t="shared" si="58"/>
        <v>N</v>
      </c>
      <c r="BE66" s="21" t="str">
        <f t="shared" si="59"/>
        <v>N</v>
      </c>
      <c r="BF66" s="21" t="str">
        <f t="shared" si="60"/>
        <v>Y</v>
      </c>
      <c r="BG66" s="21">
        <f t="shared" si="61"/>
        <v>2</v>
      </c>
      <c r="BH66" s="21"/>
    </row>
    <row r="67" spans="1:60" x14ac:dyDescent="0.25">
      <c r="A67" s="3"/>
      <c r="B67" s="22">
        <v>49</v>
      </c>
      <c r="C67" s="22">
        <f t="shared" si="31"/>
        <v>-12</v>
      </c>
      <c r="D67" s="22">
        <v>61</v>
      </c>
      <c r="E67" s="130" t="s">
        <v>44</v>
      </c>
      <c r="F67" s="65">
        <f t="shared" si="32"/>
        <v>40</v>
      </c>
      <c r="G67" s="42">
        <f t="shared" si="33"/>
        <v>35</v>
      </c>
      <c r="H67" s="25">
        <f t="shared" si="34"/>
        <v>0</v>
      </c>
      <c r="I67" s="43">
        <f t="shared" si="35"/>
        <v>5</v>
      </c>
      <c r="J67" s="43" t="str">
        <f t="shared" si="36"/>
        <v>N</v>
      </c>
      <c r="K67" s="23">
        <f>IFERROR(VLOOKUP(E67,XC!B:M,2,FALSE),"")</f>
        <v>0</v>
      </c>
      <c r="L67" s="23">
        <f>IFERROR(VLOOKUP(E67,XC!B:M,3,FALSE),"")</f>
        <v>5</v>
      </c>
      <c r="M67" s="23">
        <f>IFERROR(VLOOKUP(E67,WGP!CM:CT,6,FALSE),"")</f>
        <v>35</v>
      </c>
      <c r="N67" s="23">
        <f>IFERROR(VLOOKUP(E67,XC!B:M,4,FALSE),"")</f>
        <v>0</v>
      </c>
      <c r="O67" s="23" t="str">
        <f>IFERROR(VLOOKUP(E67,WGP!BS:BZ,6,FALSE),"")</f>
        <v/>
      </c>
      <c r="P67" s="22" t="str">
        <f>IFERROR(VLOOKUP(E67,'Road-Relay'!C:M,11,FALSE),"")</f>
        <v/>
      </c>
      <c r="Q67" s="23">
        <f>IFERROR(VLOOKUP(E67,XC!B:M,5,FALSE),"")</f>
        <v>0</v>
      </c>
      <c r="R67" s="24" t="str">
        <f>IFERROR(VLOOKUP(E67,'Road-Relay'!Q:AA,11,FALSE),"")</f>
        <v/>
      </c>
      <c r="S67" s="34" t="str">
        <f>IFERROR(VLOOKUP(E67,WGP!AY:BF,6,FALSE),"")</f>
        <v/>
      </c>
      <c r="T67" s="34">
        <f>IFERROR(VLOOKUP(E67,XC!B:M,6,FALSE),"")</f>
        <v>0</v>
      </c>
      <c r="U67" s="23" t="str">
        <f>IFERROR(VLOOKUP(E67,'Road-Relay'!AE:AO,11,FALSE),"")</f>
        <v/>
      </c>
      <c r="V67" s="23" t="str">
        <f>IFERROR(VLOOKUP(E67,WGP!AE:AL,6,FALSE),"")</f>
        <v/>
      </c>
      <c r="W67" s="23">
        <f>IFERROR(VLOOKUP(E67,XC!B:M,7,FALSE),"")</f>
        <v>0</v>
      </c>
      <c r="X67" s="23" t="str">
        <f>IFERROR(VLOOKUP(E67,'Road-Relay'!AS:BC,11,FALSE),"")</f>
        <v/>
      </c>
      <c r="Y67" s="22" t="str">
        <f>IFERROR(VLOOKUP(E67,WGP!K:R,6,FALSE),"")</f>
        <v/>
      </c>
      <c r="Z67" s="22">
        <f>IFERROR(VLOOKUP(E67,XC!B:M,8,FALSE),"")</f>
        <v>0</v>
      </c>
      <c r="AA67" s="22">
        <f>IFERROR(VLOOKUP(E67,XC!B:M,9,FALSE),"")</f>
        <v>0</v>
      </c>
      <c r="AB67" s="23" t="str">
        <f>IFERROR(VLOOKUP(E67,'Road-Relay'!BG:BQ,11,FALSE),"")</f>
        <v/>
      </c>
      <c r="AC67" s="23">
        <f>IFERROR(VLOOKUP(E67,XC!B:M,10,FALSE),"")</f>
        <v>0</v>
      </c>
      <c r="AD67" s="23">
        <f>IFERROR(VLOOKUP(E67,XC!B:M,11,FALSE),"")</f>
        <v>0</v>
      </c>
      <c r="AE67" s="23" t="str">
        <f>IFERROR(VLOOKUP(E67,WGP!DF:DM,6,FALSE),"")</f>
        <v/>
      </c>
      <c r="AF67" s="23" t="str">
        <f>IFERROR(VLOOKUP(E67,'Road-Relay'!BU:CE,11,FALSE),"")</f>
        <v/>
      </c>
      <c r="AG67" s="43" t="str">
        <f>IFERROR(VLOOKUP(E67,'Road-Relay'!CI:CS,11,FALSE),"")</f>
        <v/>
      </c>
      <c r="AH67" s="62"/>
      <c r="AI67" s="42">
        <f t="shared" si="37"/>
        <v>35</v>
      </c>
      <c r="AJ67" s="42" t="str">
        <f t="shared" si="38"/>
        <v/>
      </c>
      <c r="AK67" s="42" t="str">
        <f t="shared" si="39"/>
        <v/>
      </c>
      <c r="AL67" s="42" t="str">
        <f t="shared" si="40"/>
        <v/>
      </c>
      <c r="AM67" s="42" t="str">
        <f t="shared" si="41"/>
        <v/>
      </c>
      <c r="AN67" s="42" t="str">
        <f t="shared" si="42"/>
        <v/>
      </c>
      <c r="AO67" s="21">
        <f t="shared" si="43"/>
        <v>35</v>
      </c>
      <c r="AP67" s="21" t="str">
        <f t="shared" si="44"/>
        <v/>
      </c>
      <c r="AQ67" s="21" t="str">
        <f t="shared" si="45"/>
        <v/>
      </c>
      <c r="AR67" s="21" t="str">
        <f t="shared" si="46"/>
        <v/>
      </c>
      <c r="AS67" s="42" t="str">
        <f t="shared" si="47"/>
        <v/>
      </c>
      <c r="AT67" s="42" t="str">
        <f t="shared" si="48"/>
        <v/>
      </c>
      <c r="AU67" s="42" t="str">
        <f t="shared" si="49"/>
        <v/>
      </c>
      <c r="AV67" s="42" t="str">
        <f t="shared" si="50"/>
        <v/>
      </c>
      <c r="AW67" s="42" t="str">
        <f t="shared" si="51"/>
        <v/>
      </c>
      <c r="AX67" s="42" t="str">
        <f t="shared" si="52"/>
        <v/>
      </c>
      <c r="AY67" s="42" t="str">
        <f t="shared" si="53"/>
        <v/>
      </c>
      <c r="AZ67" s="21" t="str">
        <f t="shared" si="54"/>
        <v/>
      </c>
      <c r="BA67" s="21" t="str">
        <f t="shared" si="55"/>
        <v/>
      </c>
      <c r="BB67" s="21" t="str">
        <f t="shared" si="56"/>
        <v/>
      </c>
      <c r="BC67" s="21" t="str">
        <f t="shared" si="57"/>
        <v>Y</v>
      </c>
      <c r="BD67" s="21" t="str">
        <f t="shared" si="58"/>
        <v>N</v>
      </c>
      <c r="BE67" s="21" t="str">
        <f t="shared" si="59"/>
        <v>N</v>
      </c>
      <c r="BF67" s="21" t="str">
        <f t="shared" si="60"/>
        <v>Y</v>
      </c>
      <c r="BG67" s="21">
        <f t="shared" si="61"/>
        <v>2</v>
      </c>
      <c r="BH67" s="21"/>
    </row>
    <row r="68" spans="1:60" x14ac:dyDescent="0.25">
      <c r="A68" s="3"/>
      <c r="B68" s="22">
        <v>49</v>
      </c>
      <c r="C68" s="22">
        <f t="shared" si="31"/>
        <v>-12</v>
      </c>
      <c r="D68" s="22">
        <v>61</v>
      </c>
      <c r="E68" s="130" t="s">
        <v>256</v>
      </c>
      <c r="F68" s="65">
        <f t="shared" si="32"/>
        <v>40</v>
      </c>
      <c r="G68" s="42">
        <f t="shared" si="33"/>
        <v>40</v>
      </c>
      <c r="H68" s="25">
        <f t="shared" si="34"/>
        <v>0</v>
      </c>
      <c r="I68" s="43">
        <f t="shared" si="35"/>
        <v>0</v>
      </c>
      <c r="J68" s="43" t="str">
        <f t="shared" si="36"/>
        <v>N</v>
      </c>
      <c r="K68" s="23" t="str">
        <f>IFERROR(VLOOKUP(E68,XC!B:M,2,FALSE),"")</f>
        <v/>
      </c>
      <c r="L68" s="23" t="str">
        <f>IFERROR(VLOOKUP(E68,XC!B:M,3,FALSE),"")</f>
        <v/>
      </c>
      <c r="M68" s="23">
        <f>IFERROR(VLOOKUP(E68,WGP!CM:CT,6,FALSE),"")</f>
        <v>20</v>
      </c>
      <c r="N68" s="23" t="str">
        <f>IFERROR(VLOOKUP(E68,XC!B:M,4,FALSE),"")</f>
        <v/>
      </c>
      <c r="O68" s="23">
        <f>IFERROR(VLOOKUP(E68,WGP!BS:BZ,6,FALSE),"")</f>
        <v>20</v>
      </c>
      <c r="P68" s="22" t="str">
        <f>IFERROR(VLOOKUP(E68,'Road-Relay'!C:M,11,FALSE),"")</f>
        <v/>
      </c>
      <c r="Q68" s="23" t="str">
        <f>IFERROR(VLOOKUP(E68,XC!B:M,5,FALSE),"")</f>
        <v/>
      </c>
      <c r="R68" s="24" t="str">
        <f>IFERROR(VLOOKUP(E68,'Road-Relay'!Q:AA,11,FALSE),"")</f>
        <v/>
      </c>
      <c r="S68" s="34" t="str">
        <f>IFERROR(VLOOKUP(E68,WGP!AY:BF,6,FALSE),"")</f>
        <v/>
      </c>
      <c r="T68" s="34" t="str">
        <f>IFERROR(VLOOKUP(E68,XC!B:M,6,FALSE),"")</f>
        <v/>
      </c>
      <c r="U68" s="23" t="str">
        <f>IFERROR(VLOOKUP(E68,'Road-Relay'!AE:AO,11,FALSE),"")</f>
        <v/>
      </c>
      <c r="V68" s="23" t="str">
        <f>IFERROR(VLOOKUP(E68,WGP!AE:AL,6,FALSE),"")</f>
        <v/>
      </c>
      <c r="W68" s="23" t="str">
        <f>IFERROR(VLOOKUP(E68,XC!B:M,7,FALSE),"")</f>
        <v/>
      </c>
      <c r="X68" s="23" t="str">
        <f>IFERROR(VLOOKUP(E68,'Road-Relay'!AS:BC,11,FALSE),"")</f>
        <v/>
      </c>
      <c r="Y68" s="22" t="str">
        <f>IFERROR(VLOOKUP(E68,WGP!K:R,6,FALSE),"")</f>
        <v/>
      </c>
      <c r="Z68" s="22" t="str">
        <f>IFERROR(VLOOKUP(E68,XC!B:M,8,FALSE),"")</f>
        <v/>
      </c>
      <c r="AA68" s="22" t="str">
        <f>IFERROR(VLOOKUP(E68,XC!B:M,9,FALSE),"")</f>
        <v/>
      </c>
      <c r="AB68" s="23" t="str">
        <f>IFERROR(VLOOKUP(E68,'Road-Relay'!BG:BQ,11,FALSE),"")</f>
        <v/>
      </c>
      <c r="AC68" s="23" t="str">
        <f>IFERROR(VLOOKUP(E68,XC!B:M,10,FALSE),"")</f>
        <v/>
      </c>
      <c r="AD68" s="23" t="str">
        <f>IFERROR(VLOOKUP(E68,XC!B:M,11,FALSE),"")</f>
        <v/>
      </c>
      <c r="AE68" s="23" t="str">
        <f>IFERROR(VLOOKUP(E68,WGP!DF:DM,6,FALSE),"")</f>
        <v/>
      </c>
      <c r="AF68" s="23" t="str">
        <f>IFERROR(VLOOKUP(E68,'Road-Relay'!BU:CE,11,FALSE),"")</f>
        <v/>
      </c>
      <c r="AG68" s="43" t="str">
        <f>IFERROR(VLOOKUP(E68,'Road-Relay'!CI:CS,11,FALSE),"")</f>
        <v/>
      </c>
      <c r="AH68" s="62"/>
      <c r="AI68" s="42">
        <f t="shared" si="37"/>
        <v>20</v>
      </c>
      <c r="AJ68" s="42">
        <f t="shared" si="38"/>
        <v>20</v>
      </c>
      <c r="AK68" s="42" t="str">
        <f t="shared" si="39"/>
        <v/>
      </c>
      <c r="AL68" s="42" t="str">
        <f t="shared" si="40"/>
        <v/>
      </c>
      <c r="AM68" s="42" t="str">
        <f t="shared" si="41"/>
        <v/>
      </c>
      <c r="AN68" s="42" t="str">
        <f t="shared" si="42"/>
        <v/>
      </c>
      <c r="AO68" s="21">
        <f t="shared" si="43"/>
        <v>20</v>
      </c>
      <c r="AP68" s="21">
        <f t="shared" si="44"/>
        <v>20</v>
      </c>
      <c r="AQ68" s="21" t="str">
        <f t="shared" si="45"/>
        <v/>
      </c>
      <c r="AR68" s="21" t="str">
        <f t="shared" si="46"/>
        <v/>
      </c>
      <c r="AS68" s="42" t="str">
        <f t="shared" si="47"/>
        <v/>
      </c>
      <c r="AT68" s="42" t="str">
        <f t="shared" si="48"/>
        <v/>
      </c>
      <c r="AU68" s="42" t="str">
        <f t="shared" si="49"/>
        <v/>
      </c>
      <c r="AV68" s="42" t="str">
        <f t="shared" si="50"/>
        <v/>
      </c>
      <c r="AW68" s="42" t="str">
        <f t="shared" si="51"/>
        <v/>
      </c>
      <c r="AX68" s="42" t="str">
        <f t="shared" si="52"/>
        <v/>
      </c>
      <c r="AY68" s="42" t="str">
        <f t="shared" si="53"/>
        <v/>
      </c>
      <c r="AZ68" s="21" t="str">
        <f t="shared" si="54"/>
        <v/>
      </c>
      <c r="BA68" s="21" t="str">
        <f t="shared" si="55"/>
        <v/>
      </c>
      <c r="BB68" s="21" t="str">
        <f t="shared" si="56"/>
        <v/>
      </c>
      <c r="BC68" s="21" t="str">
        <f t="shared" si="57"/>
        <v>Y</v>
      </c>
      <c r="BD68" s="21" t="str">
        <f t="shared" si="58"/>
        <v>N</v>
      </c>
      <c r="BE68" s="21" t="str">
        <f t="shared" si="59"/>
        <v>N</v>
      </c>
      <c r="BF68" s="21" t="str">
        <f t="shared" si="60"/>
        <v>N</v>
      </c>
      <c r="BG68" s="21">
        <f t="shared" si="61"/>
        <v>1</v>
      </c>
      <c r="BH68" s="21"/>
    </row>
    <row r="69" spans="1:60" x14ac:dyDescent="0.25">
      <c r="A69" s="3"/>
      <c r="B69" s="22">
        <v>55</v>
      </c>
      <c r="C69" s="22">
        <f t="shared" si="31"/>
        <v>-6</v>
      </c>
      <c r="D69" s="22">
        <v>61</v>
      </c>
      <c r="E69" s="130" t="s">
        <v>62</v>
      </c>
      <c r="F69" s="65">
        <f t="shared" si="32"/>
        <v>40</v>
      </c>
      <c r="G69" s="42">
        <f t="shared" si="33"/>
        <v>0</v>
      </c>
      <c r="H69" s="25">
        <f t="shared" si="34"/>
        <v>20</v>
      </c>
      <c r="I69" s="43">
        <f t="shared" si="35"/>
        <v>20</v>
      </c>
      <c r="J69" s="43" t="str">
        <f t="shared" si="36"/>
        <v>N</v>
      </c>
      <c r="K69" s="23">
        <f>IFERROR(VLOOKUP(E69,XC!B:M,2,FALSE),"")</f>
        <v>5</v>
      </c>
      <c r="L69" s="23">
        <f>IFERROR(VLOOKUP(E69,XC!B:M,3,FALSE),"")</f>
        <v>0</v>
      </c>
      <c r="M69" s="23" t="str">
        <f>IFERROR(VLOOKUP(E69,WGP!CM:CT,6,FALSE),"")</f>
        <v/>
      </c>
      <c r="N69" s="23">
        <f>IFERROR(VLOOKUP(E69,XC!B:M,4,FALSE),"")</f>
        <v>0</v>
      </c>
      <c r="O69" s="23" t="str">
        <f>IFERROR(VLOOKUP(E69,WGP!BS:BZ,6,FALSE),"")</f>
        <v/>
      </c>
      <c r="P69" s="22" t="str">
        <f>IFERROR(VLOOKUP(E69,'Road-Relay'!C:M,11,FALSE),"")</f>
        <v/>
      </c>
      <c r="Q69" s="23">
        <f>IFERROR(VLOOKUP(E69,XC!B:M,5,FALSE),"")</f>
        <v>5</v>
      </c>
      <c r="R69" s="24" t="str">
        <f>IFERROR(VLOOKUP(E69,'Road-Relay'!Q:AA,11,FALSE),"")</f>
        <v/>
      </c>
      <c r="S69" s="34" t="str">
        <f>IFERROR(VLOOKUP(E69,WGP!AY:BF,6,FALSE),"")</f>
        <v/>
      </c>
      <c r="T69" s="34">
        <f>IFERROR(VLOOKUP(E69,XC!B:M,6,FALSE),"")</f>
        <v>5</v>
      </c>
      <c r="U69" s="23" t="str">
        <f>IFERROR(VLOOKUP(E69,'Road-Relay'!AE:AO,11,FALSE),"")</f>
        <v/>
      </c>
      <c r="V69" s="23" t="str">
        <f>IFERROR(VLOOKUP(E69,WGP!AE:AL,6,FALSE),"")</f>
        <v/>
      </c>
      <c r="W69" s="23">
        <f>IFERROR(VLOOKUP(E69,XC!B:M,7,FALSE),"")</f>
        <v>5</v>
      </c>
      <c r="X69" s="23" t="str">
        <f>IFERROR(VLOOKUP(E69,'Road-Relay'!AS:BC,11,FALSE),"")</f>
        <v/>
      </c>
      <c r="Y69" s="22" t="str">
        <f>IFERROR(VLOOKUP(E69,WGP!K:R,6,FALSE),"")</f>
        <v/>
      </c>
      <c r="Z69" s="22">
        <f>IFERROR(VLOOKUP(E69,XC!B:M,8,FALSE),"")</f>
        <v>0</v>
      </c>
      <c r="AA69" s="22">
        <f>IFERROR(VLOOKUP(E69,XC!B:M,9,FALSE),"")</f>
        <v>0</v>
      </c>
      <c r="AB69" s="23" t="str">
        <f>IFERROR(VLOOKUP(E69,'Road-Relay'!BG:BQ,11,FALSE),"")</f>
        <v/>
      </c>
      <c r="AC69" s="23">
        <f>IFERROR(VLOOKUP(E69,XC!B:M,10,FALSE),"")</f>
        <v>0</v>
      </c>
      <c r="AD69" s="23">
        <f>IFERROR(VLOOKUP(E69,XC!B:M,11,FALSE),"")</f>
        <v>0</v>
      </c>
      <c r="AE69" s="23" t="str">
        <f>IFERROR(VLOOKUP(E69,WGP!DF:DM,6,FALSE),"")</f>
        <v/>
      </c>
      <c r="AF69" s="23" t="str">
        <f>IFERROR(VLOOKUP(E69,'Road-Relay'!BU:CE,11,FALSE),"")</f>
        <v/>
      </c>
      <c r="AG69" s="43">
        <f>IFERROR(VLOOKUP(E69,'Road-Relay'!CI:CS,11,FALSE),"")</f>
        <v>20</v>
      </c>
      <c r="AH69" s="62"/>
      <c r="AI69" s="42" t="str">
        <f t="shared" si="37"/>
        <v/>
      </c>
      <c r="AJ69" s="42" t="str">
        <f t="shared" si="38"/>
        <v/>
      </c>
      <c r="AK69" s="42" t="str">
        <f t="shared" si="39"/>
        <v/>
      </c>
      <c r="AL69" s="42" t="str">
        <f t="shared" si="40"/>
        <v/>
      </c>
      <c r="AM69" s="42" t="str">
        <f t="shared" si="41"/>
        <v/>
      </c>
      <c r="AN69" s="42" t="str">
        <f t="shared" si="42"/>
        <v/>
      </c>
      <c r="AO69" s="21" t="str">
        <f t="shared" si="43"/>
        <v/>
      </c>
      <c r="AP69" s="21" t="str">
        <f t="shared" si="44"/>
        <v/>
      </c>
      <c r="AQ69" s="21" t="str">
        <f t="shared" si="45"/>
        <v/>
      </c>
      <c r="AR69" s="21" t="str">
        <f t="shared" si="46"/>
        <v/>
      </c>
      <c r="AS69" s="42" t="str">
        <f t="shared" si="47"/>
        <v/>
      </c>
      <c r="AT69" s="42" t="str">
        <f t="shared" si="48"/>
        <v/>
      </c>
      <c r="AU69" s="42" t="str">
        <f t="shared" si="49"/>
        <v/>
      </c>
      <c r="AV69" s="42" t="str">
        <f t="shared" si="50"/>
        <v/>
      </c>
      <c r="AW69" s="42" t="str">
        <f t="shared" si="51"/>
        <v/>
      </c>
      <c r="AX69" s="42" t="str">
        <f t="shared" si="52"/>
        <v/>
      </c>
      <c r="AY69" s="42">
        <f t="shared" si="53"/>
        <v>20</v>
      </c>
      <c r="AZ69" s="21">
        <f t="shared" si="54"/>
        <v>20</v>
      </c>
      <c r="BA69" s="21" t="str">
        <f t="shared" si="55"/>
        <v/>
      </c>
      <c r="BB69" s="21" t="str">
        <f t="shared" si="56"/>
        <v/>
      </c>
      <c r="BC69" s="21" t="str">
        <f t="shared" si="57"/>
        <v>N</v>
      </c>
      <c r="BD69" s="21" t="str">
        <f t="shared" si="58"/>
        <v>Y</v>
      </c>
      <c r="BE69" s="21" t="str">
        <f t="shared" si="59"/>
        <v>N</v>
      </c>
      <c r="BF69" s="21" t="str">
        <f t="shared" si="60"/>
        <v>Y</v>
      </c>
      <c r="BG69" s="21">
        <f t="shared" si="61"/>
        <v>2</v>
      </c>
      <c r="BH69" s="21"/>
    </row>
    <row r="70" spans="1:60" x14ac:dyDescent="0.25">
      <c r="A70" s="3"/>
      <c r="B70" s="22">
        <v>52</v>
      </c>
      <c r="C70" s="22">
        <f t="shared" si="31"/>
        <v>-12</v>
      </c>
      <c r="D70" s="22">
        <v>64</v>
      </c>
      <c r="E70" s="130" t="s">
        <v>59</v>
      </c>
      <c r="F70" s="65">
        <f t="shared" si="32"/>
        <v>38</v>
      </c>
      <c r="G70" s="42">
        <f t="shared" si="33"/>
        <v>38</v>
      </c>
      <c r="H70" s="25">
        <f t="shared" si="34"/>
        <v>0</v>
      </c>
      <c r="I70" s="43">
        <f t="shared" si="35"/>
        <v>0</v>
      </c>
      <c r="J70" s="43" t="str">
        <f t="shared" si="36"/>
        <v>N</v>
      </c>
      <c r="K70" s="23" t="str">
        <f>IFERROR(VLOOKUP(E70,XC!B:M,2,FALSE),"")</f>
        <v/>
      </c>
      <c r="L70" s="23" t="str">
        <f>IFERROR(VLOOKUP(E70,XC!B:M,3,FALSE),"")</f>
        <v/>
      </c>
      <c r="M70" s="23">
        <f>IFERROR(VLOOKUP(E70,WGP!CM:CT,6,FALSE),"")</f>
        <v>38</v>
      </c>
      <c r="N70" s="23" t="str">
        <f>IFERROR(VLOOKUP(E70,XC!B:M,4,FALSE),"")</f>
        <v/>
      </c>
      <c r="O70" s="23" t="str">
        <f>IFERROR(VLOOKUP(E70,WGP!BS:BZ,6,FALSE),"")</f>
        <v/>
      </c>
      <c r="P70" s="22" t="str">
        <f>IFERROR(VLOOKUP(E70,'Road-Relay'!C:M,11,FALSE),"")</f>
        <v/>
      </c>
      <c r="Q70" s="23" t="str">
        <f>IFERROR(VLOOKUP(E70,XC!B:M,5,FALSE),"")</f>
        <v/>
      </c>
      <c r="R70" s="24" t="str">
        <f>IFERROR(VLOOKUP(E70,'Road-Relay'!Q:AA,11,FALSE),"")</f>
        <v/>
      </c>
      <c r="S70" s="34" t="str">
        <f>IFERROR(VLOOKUP(E70,WGP!AY:BF,6,FALSE),"")</f>
        <v/>
      </c>
      <c r="T70" s="34" t="str">
        <f>IFERROR(VLOOKUP(E70,XC!B:M,6,FALSE),"")</f>
        <v/>
      </c>
      <c r="U70" s="23" t="str">
        <f>IFERROR(VLOOKUP(E70,'Road-Relay'!AE:AO,11,FALSE),"")</f>
        <v/>
      </c>
      <c r="V70" s="23" t="str">
        <f>IFERROR(VLOOKUP(E70,WGP!AE:AL,6,FALSE),"")</f>
        <v/>
      </c>
      <c r="W70" s="23" t="str">
        <f>IFERROR(VLOOKUP(E70,XC!B:M,7,FALSE),"")</f>
        <v/>
      </c>
      <c r="X70" s="23" t="str">
        <f>IFERROR(VLOOKUP(E70,'Road-Relay'!AS:BC,11,FALSE),"")</f>
        <v/>
      </c>
      <c r="Y70" s="22" t="str">
        <f>IFERROR(VLOOKUP(E70,WGP!K:R,6,FALSE),"")</f>
        <v/>
      </c>
      <c r="Z70" s="22" t="str">
        <f>IFERROR(VLOOKUP(E70,XC!B:M,8,FALSE),"")</f>
        <v/>
      </c>
      <c r="AA70" s="22" t="str">
        <f>IFERROR(VLOOKUP(E70,XC!B:M,9,FALSE),"")</f>
        <v/>
      </c>
      <c r="AB70" s="23" t="str">
        <f>IFERROR(VLOOKUP(E70,'Road-Relay'!BG:BQ,11,FALSE),"")</f>
        <v/>
      </c>
      <c r="AC70" s="23" t="str">
        <f>IFERROR(VLOOKUP(E70,XC!B:M,10,FALSE),"")</f>
        <v/>
      </c>
      <c r="AD70" s="23" t="str">
        <f>IFERROR(VLOOKUP(E70,XC!B:M,11,FALSE),"")</f>
        <v/>
      </c>
      <c r="AE70" s="23" t="str">
        <f>IFERROR(VLOOKUP(E70,WGP!DF:DM,6,FALSE),"")</f>
        <v/>
      </c>
      <c r="AF70" s="23" t="str">
        <f>IFERROR(VLOOKUP(E70,'Road-Relay'!BU:CE,11,FALSE),"")</f>
        <v/>
      </c>
      <c r="AG70" s="43" t="str">
        <f>IFERROR(VLOOKUP(E70,'Road-Relay'!CI:CS,11,FALSE),"")</f>
        <v/>
      </c>
      <c r="AH70" s="62"/>
      <c r="AI70" s="42">
        <f t="shared" si="37"/>
        <v>38</v>
      </c>
      <c r="AJ70" s="42" t="str">
        <f t="shared" si="38"/>
        <v/>
      </c>
      <c r="AK70" s="42" t="str">
        <f t="shared" si="39"/>
        <v/>
      </c>
      <c r="AL70" s="42" t="str">
        <f t="shared" si="40"/>
        <v/>
      </c>
      <c r="AM70" s="42" t="str">
        <f t="shared" si="41"/>
        <v/>
      </c>
      <c r="AN70" s="42" t="str">
        <f t="shared" si="42"/>
        <v/>
      </c>
      <c r="AO70" s="21">
        <f t="shared" si="43"/>
        <v>38</v>
      </c>
      <c r="AP70" s="21" t="str">
        <f t="shared" si="44"/>
        <v/>
      </c>
      <c r="AQ70" s="21" t="str">
        <f t="shared" si="45"/>
        <v/>
      </c>
      <c r="AR70" s="21" t="str">
        <f t="shared" si="46"/>
        <v/>
      </c>
      <c r="AS70" s="42" t="str">
        <f t="shared" si="47"/>
        <v/>
      </c>
      <c r="AT70" s="42" t="str">
        <f t="shared" si="48"/>
        <v/>
      </c>
      <c r="AU70" s="42" t="str">
        <f t="shared" si="49"/>
        <v/>
      </c>
      <c r="AV70" s="42" t="str">
        <f t="shared" si="50"/>
        <v/>
      </c>
      <c r="AW70" s="42" t="str">
        <f t="shared" si="51"/>
        <v/>
      </c>
      <c r="AX70" s="42" t="str">
        <f t="shared" si="52"/>
        <v/>
      </c>
      <c r="AY70" s="42" t="str">
        <f t="shared" si="53"/>
        <v/>
      </c>
      <c r="AZ70" s="21" t="str">
        <f t="shared" si="54"/>
        <v/>
      </c>
      <c r="BA70" s="21" t="str">
        <f t="shared" si="55"/>
        <v/>
      </c>
      <c r="BB70" s="21" t="str">
        <f t="shared" si="56"/>
        <v/>
      </c>
      <c r="BC70" s="21" t="str">
        <f t="shared" si="57"/>
        <v>Y</v>
      </c>
      <c r="BD70" s="21" t="str">
        <f t="shared" si="58"/>
        <v>N</v>
      </c>
      <c r="BE70" s="21" t="str">
        <f t="shared" si="59"/>
        <v>N</v>
      </c>
      <c r="BF70" s="21" t="str">
        <f t="shared" si="60"/>
        <v>N</v>
      </c>
      <c r="BG70" s="21">
        <f t="shared" si="61"/>
        <v>1</v>
      </c>
      <c r="BH70" s="21"/>
    </row>
    <row r="71" spans="1:60" x14ac:dyDescent="0.25">
      <c r="A71" s="3"/>
      <c r="B71" s="22">
        <v>76</v>
      </c>
      <c r="C71" s="22">
        <f t="shared" ref="C71:C102" si="62">B71-D71</f>
        <v>12</v>
      </c>
      <c r="D71" s="22">
        <v>64</v>
      </c>
      <c r="E71" s="130" t="s">
        <v>167</v>
      </c>
      <c r="F71" s="65">
        <f t="shared" ref="F71:F102" si="63">SUM(G71:I71)</f>
        <v>38</v>
      </c>
      <c r="G71" s="42">
        <f t="shared" ref="G71:G107" si="64">SUM(AO71:AQ71)</f>
        <v>33</v>
      </c>
      <c r="H71" s="25">
        <f t="shared" ref="H71:H107" si="65">SUM(AZ71:BB71)</f>
        <v>0</v>
      </c>
      <c r="I71" s="43">
        <f t="shared" ref="I71:I107" si="66">SUM(K71,L71,N71,Q71,T71,W71,Z71,AA71,AC71,AD71)</f>
        <v>5</v>
      </c>
      <c r="J71" s="43" t="str">
        <f t="shared" ref="J71:J107" si="67">IF(BG71=4,"Y","N")</f>
        <v>N</v>
      </c>
      <c r="K71" s="23">
        <f>IFERROR(VLOOKUP(E71,XC!B:M,2,FALSE),"")</f>
        <v>5</v>
      </c>
      <c r="L71" s="23">
        <f>IFERROR(VLOOKUP(E71,XC!B:M,3,FALSE),"")</f>
        <v>0</v>
      </c>
      <c r="M71" s="23" t="str">
        <f>IFERROR(VLOOKUP(E71,WGP!CM:CT,6,FALSE),"")</f>
        <v/>
      </c>
      <c r="N71" s="23">
        <f>IFERROR(VLOOKUP(E71,XC!B:M,4,FALSE),"")</f>
        <v>0</v>
      </c>
      <c r="O71" s="23" t="str">
        <f>IFERROR(VLOOKUP(E71,WGP!BS:BZ,6,FALSE),"")</f>
        <v/>
      </c>
      <c r="P71" s="22" t="str">
        <f>IFERROR(VLOOKUP(E71,'Road-Relay'!C:M,11,FALSE),"")</f>
        <v/>
      </c>
      <c r="Q71" s="23">
        <f>IFERROR(VLOOKUP(E71,XC!B:M,5,FALSE),"")</f>
        <v>0</v>
      </c>
      <c r="R71" s="24" t="str">
        <f>IFERROR(VLOOKUP(E71,'Road-Relay'!Q:AA,11,FALSE),"")</f>
        <v/>
      </c>
      <c r="S71" s="34" t="str">
        <f>IFERROR(VLOOKUP(E71,WGP!AY:BF,6,FALSE),"")</f>
        <v/>
      </c>
      <c r="T71" s="34">
        <f>IFERROR(VLOOKUP(E71,XC!B:M,6,FALSE),"")</f>
        <v>0</v>
      </c>
      <c r="U71" s="23" t="str">
        <f>IFERROR(VLOOKUP(E71,'Road-Relay'!AE:AO,11,FALSE),"")</f>
        <v/>
      </c>
      <c r="V71" s="23">
        <f>IFERROR(VLOOKUP(E71,WGP!AE:AL,6,FALSE),"")</f>
        <v>33</v>
      </c>
      <c r="W71" s="23">
        <f>IFERROR(VLOOKUP(E71,XC!B:M,7,FALSE),"")</f>
        <v>0</v>
      </c>
      <c r="X71" s="23" t="str">
        <f>IFERROR(VLOOKUP(E71,'Road-Relay'!AS:BC,11,FALSE),"")</f>
        <v/>
      </c>
      <c r="Y71" s="22" t="str">
        <f>IFERROR(VLOOKUP(E71,WGP!K:R,6,FALSE),"")</f>
        <v/>
      </c>
      <c r="Z71" s="22">
        <f>IFERROR(VLOOKUP(E71,XC!B:M,8,FALSE),"")</f>
        <v>0</v>
      </c>
      <c r="AA71" s="22">
        <f>IFERROR(VLOOKUP(E71,XC!B:M,9,FALSE),"")</f>
        <v>0</v>
      </c>
      <c r="AB71" s="23" t="str">
        <f>IFERROR(VLOOKUP(E71,'Road-Relay'!BG:BQ,11,FALSE),"")</f>
        <v/>
      </c>
      <c r="AC71" s="23">
        <f>IFERROR(VLOOKUP(E71,XC!B:M,10,FALSE),"")</f>
        <v>0</v>
      </c>
      <c r="AD71" s="23">
        <f>IFERROR(VLOOKUP(E71,XC!B:M,11,FALSE),"")</f>
        <v>0</v>
      </c>
      <c r="AE71" s="23" t="str">
        <f>IFERROR(VLOOKUP(E71,WGP!DF:DM,6,FALSE),"")</f>
        <v/>
      </c>
      <c r="AF71" s="23" t="str">
        <f>IFERROR(VLOOKUP(E71,'Road-Relay'!BU:CE,11,FALSE),"")</f>
        <v/>
      </c>
      <c r="AG71" s="43" t="str">
        <f>IFERROR(VLOOKUP(E71,'Road-Relay'!CI:CS,11,FALSE),"")</f>
        <v/>
      </c>
      <c r="AH71" s="62"/>
      <c r="AI71" s="42" t="str">
        <f t="shared" ref="AI71:AI107" si="68">IF(M71="","",M71)</f>
        <v/>
      </c>
      <c r="AJ71" s="42" t="str">
        <f t="shared" ref="AJ71:AJ107" si="69">IF(O71="","",O71)</f>
        <v/>
      </c>
      <c r="AK71" s="42" t="str">
        <f t="shared" ref="AK71:AK107" si="70">IF(S71="","",S71)</f>
        <v/>
      </c>
      <c r="AL71" s="42">
        <f t="shared" ref="AL71:AL107" si="71">IF(V71="","",V71)</f>
        <v>33</v>
      </c>
      <c r="AM71" s="42" t="str">
        <f t="shared" ref="AM71:AM107" si="72">IF(Y71="","",Y71)</f>
        <v/>
      </c>
      <c r="AN71" s="42" t="str">
        <f t="shared" ref="AN71:AN107" si="73">IF(AE71="","",AE71)</f>
        <v/>
      </c>
      <c r="AO71" s="21">
        <f t="shared" ref="AO71:AO102" si="74">IF(COUNT(AI71:AN71)&gt;=1,(LARGE(AI71:AN71,1)),"")</f>
        <v>33</v>
      </c>
      <c r="AP71" s="21" t="str">
        <f t="shared" ref="AP71:AP107" si="75">IF(COUNT(AI71:AN71)&gt;=2,(LARGE(AI71:AN71,2)),"")</f>
        <v/>
      </c>
      <c r="AQ71" s="21" t="str">
        <f t="shared" ref="AQ71:AQ107" si="76">IF(COUNT(AI71:AN71)&gt;=3,(LARGE(AI71:AN71,3)),"")</f>
        <v/>
      </c>
      <c r="AR71" s="21" t="str">
        <f t="shared" ref="AR71:AR107" si="77">IF(COUNT(AI71:AN71)&gt;=4,(LARGE(AI71:AN71,4)),"")</f>
        <v/>
      </c>
      <c r="AS71" s="42" t="str">
        <f t="shared" ref="AS71:AS107" si="78">IF(P71="","",P71)</f>
        <v/>
      </c>
      <c r="AT71" s="42" t="str">
        <f t="shared" ref="AT71:AT107" si="79">IF(R71="","",R71)</f>
        <v/>
      </c>
      <c r="AU71" s="42" t="str">
        <f t="shared" ref="AU71:AU107" si="80">IF(U71="","",U71)</f>
        <v/>
      </c>
      <c r="AV71" s="42" t="str">
        <f t="shared" ref="AV71:AV107" si="81">IF(X71="","",X71)</f>
        <v/>
      </c>
      <c r="AW71" s="42" t="str">
        <f t="shared" ref="AW71:AW107" si="82">IF(AB71="","",AB71)</f>
        <v/>
      </c>
      <c r="AX71" s="42" t="str">
        <f t="shared" ref="AX71:AX107" si="83">IF(AF71="","",AF71)</f>
        <v/>
      </c>
      <c r="AY71" s="42" t="str">
        <f t="shared" ref="AY71:AY107" si="84">IF(AG71="","",AG71)</f>
        <v/>
      </c>
      <c r="AZ71" s="21" t="str">
        <f t="shared" ref="AZ71:AZ102" si="85">IF(COUNT(AS71:AY71)&gt;=1,(LARGE(AS71:AY71,1)),"")</f>
        <v/>
      </c>
      <c r="BA71" s="21" t="str">
        <f t="shared" ref="BA71:BA107" si="86">IF(COUNT(AS71:AY71)&gt;=2,(LARGE(AS71:AY71,2)),"")</f>
        <v/>
      </c>
      <c r="BB71" s="21" t="str">
        <f t="shared" ref="BB71:BB107" si="87">IF(COUNT(AS71:AY71)&gt;=3,(LARGE(AS71:AY71,3)),"")</f>
        <v/>
      </c>
      <c r="BC71" s="21" t="str">
        <f t="shared" ref="BC71:BC107" si="88">IF(AO71="","N","Y")</f>
        <v>Y</v>
      </c>
      <c r="BD71" s="21" t="str">
        <f t="shared" ref="BD71:BD107" si="89">IF(AZ71="","N","Y")</f>
        <v>N</v>
      </c>
      <c r="BE71" s="21" t="str">
        <f t="shared" ref="BE71:BE107" si="90">IF(BA71="","N","Y")</f>
        <v>N</v>
      </c>
      <c r="BF71" s="21" t="str">
        <f t="shared" ref="BF71:BF107" si="91">IF(I71&gt;4,"Y","N")</f>
        <v>Y</v>
      </c>
      <c r="BG71" s="21">
        <f t="shared" ref="BG71:BG102" si="92">COUNTIF(BC71:BF71,"Y")</f>
        <v>2</v>
      </c>
      <c r="BH71" s="21"/>
    </row>
    <row r="72" spans="1:60" x14ac:dyDescent="0.25">
      <c r="A72" s="3"/>
      <c r="B72" s="22">
        <v>97</v>
      </c>
      <c r="C72" s="22">
        <f t="shared" si="62"/>
        <v>31</v>
      </c>
      <c r="D72" s="22">
        <v>66</v>
      </c>
      <c r="E72" s="130" t="s">
        <v>125</v>
      </c>
      <c r="F72" s="65">
        <f t="shared" si="63"/>
        <v>35</v>
      </c>
      <c r="G72" s="42">
        <f t="shared" si="64"/>
        <v>35</v>
      </c>
      <c r="H72" s="25">
        <f t="shared" si="65"/>
        <v>0</v>
      </c>
      <c r="I72" s="43">
        <f t="shared" si="66"/>
        <v>0</v>
      </c>
      <c r="J72" s="43" t="str">
        <f t="shared" si="67"/>
        <v>N</v>
      </c>
      <c r="K72" s="23" t="str">
        <f>IFERROR(VLOOKUP(E72,XC!B:M,2,FALSE),"")</f>
        <v/>
      </c>
      <c r="L72" s="23" t="str">
        <f>IFERROR(VLOOKUP(E72,XC!B:M,3,FALSE),"")</f>
        <v/>
      </c>
      <c r="M72" s="23" t="str">
        <f>IFERROR(VLOOKUP(E72,WGP!CM:CT,6,FALSE),"")</f>
        <v/>
      </c>
      <c r="N72" s="23" t="str">
        <f>IFERROR(VLOOKUP(E72,XC!B:M,4,FALSE),"")</f>
        <v/>
      </c>
      <c r="O72" s="23" t="str">
        <f>IFERROR(VLOOKUP(E72,WGP!BS:BZ,6,FALSE),"")</f>
        <v/>
      </c>
      <c r="P72" s="22" t="str">
        <f>IFERROR(VLOOKUP(E72,'Road-Relay'!C:M,11,FALSE),"")</f>
        <v/>
      </c>
      <c r="Q72" s="23" t="str">
        <f>IFERROR(VLOOKUP(E72,XC!B:M,5,FALSE),"")</f>
        <v/>
      </c>
      <c r="R72" s="24" t="str">
        <f>IFERROR(VLOOKUP(E72,'Road-Relay'!Q:AA,11,FALSE),"")</f>
        <v/>
      </c>
      <c r="S72" s="34" t="str">
        <f>IFERROR(VLOOKUP(E72,WGP!AY:BF,6,FALSE),"")</f>
        <v/>
      </c>
      <c r="T72" s="34" t="str">
        <f>IFERROR(VLOOKUP(E72,XC!B:M,6,FALSE),"")</f>
        <v/>
      </c>
      <c r="U72" s="23" t="str">
        <f>IFERROR(VLOOKUP(E72,'Road-Relay'!AE:AO,11,FALSE),"")</f>
        <v/>
      </c>
      <c r="V72" s="23" t="str">
        <f>IFERROR(VLOOKUP(E72,WGP!AE:AL,6,FALSE),"")</f>
        <v/>
      </c>
      <c r="W72" s="23" t="str">
        <f>IFERROR(VLOOKUP(E72,XC!B:M,7,FALSE),"")</f>
        <v/>
      </c>
      <c r="X72" s="23" t="str">
        <f>IFERROR(VLOOKUP(E72,'Road-Relay'!AS:BC,11,FALSE),"")</f>
        <v/>
      </c>
      <c r="Y72" s="22">
        <f>IFERROR(VLOOKUP(E72,WGP!K:R,6,FALSE),"")</f>
        <v>35</v>
      </c>
      <c r="Z72" s="22" t="str">
        <f>IFERROR(VLOOKUP(E72,XC!B:M,8,FALSE),"")</f>
        <v/>
      </c>
      <c r="AA72" s="22" t="str">
        <f>IFERROR(VLOOKUP(E72,XC!B:M,9,FALSE),"")</f>
        <v/>
      </c>
      <c r="AB72" s="23" t="str">
        <f>IFERROR(VLOOKUP(E72,'Road-Relay'!BG:BQ,11,FALSE),"")</f>
        <v/>
      </c>
      <c r="AC72" s="23" t="str">
        <f>IFERROR(VLOOKUP(E72,XC!B:M,10,FALSE),"")</f>
        <v/>
      </c>
      <c r="AD72" s="23" t="str">
        <f>IFERROR(VLOOKUP(E72,XC!B:M,11,FALSE),"")</f>
        <v/>
      </c>
      <c r="AE72" s="23" t="str">
        <f>IFERROR(VLOOKUP(E72,WGP!DF:DM,6,FALSE),"")</f>
        <v/>
      </c>
      <c r="AF72" s="23" t="str">
        <f>IFERROR(VLOOKUP(E72,'Road-Relay'!BU:CE,11,FALSE),"")</f>
        <v/>
      </c>
      <c r="AG72" s="43" t="str">
        <f>IFERROR(VLOOKUP(E72,'Road-Relay'!CI:CS,11,FALSE),"")</f>
        <v/>
      </c>
      <c r="AH72" s="62"/>
      <c r="AI72" s="42" t="str">
        <f t="shared" si="68"/>
        <v/>
      </c>
      <c r="AJ72" s="42" t="str">
        <f t="shared" si="69"/>
        <v/>
      </c>
      <c r="AK72" s="42" t="str">
        <f t="shared" si="70"/>
        <v/>
      </c>
      <c r="AL72" s="42" t="str">
        <f t="shared" si="71"/>
        <v/>
      </c>
      <c r="AM72" s="42">
        <f t="shared" si="72"/>
        <v>35</v>
      </c>
      <c r="AN72" s="42" t="str">
        <f t="shared" si="73"/>
        <v/>
      </c>
      <c r="AO72" s="21">
        <f t="shared" si="74"/>
        <v>35</v>
      </c>
      <c r="AP72" s="21" t="str">
        <f t="shared" si="75"/>
        <v/>
      </c>
      <c r="AQ72" s="21" t="str">
        <f t="shared" si="76"/>
        <v/>
      </c>
      <c r="AR72" s="21" t="str">
        <f t="shared" si="77"/>
        <v/>
      </c>
      <c r="AS72" s="42" t="str">
        <f t="shared" si="78"/>
        <v/>
      </c>
      <c r="AT72" s="42" t="str">
        <f t="shared" si="79"/>
        <v/>
      </c>
      <c r="AU72" s="42" t="str">
        <f t="shared" si="80"/>
        <v/>
      </c>
      <c r="AV72" s="42" t="str">
        <f t="shared" si="81"/>
        <v/>
      </c>
      <c r="AW72" s="42" t="str">
        <f t="shared" si="82"/>
        <v/>
      </c>
      <c r="AX72" s="42" t="str">
        <f t="shared" si="83"/>
        <v/>
      </c>
      <c r="AY72" s="42" t="str">
        <f t="shared" si="84"/>
        <v/>
      </c>
      <c r="AZ72" s="21" t="str">
        <f t="shared" si="85"/>
        <v/>
      </c>
      <c r="BA72" s="21" t="str">
        <f t="shared" si="86"/>
        <v/>
      </c>
      <c r="BB72" s="21" t="str">
        <f t="shared" si="87"/>
        <v/>
      </c>
      <c r="BC72" s="21" t="str">
        <f t="shared" si="88"/>
        <v>Y</v>
      </c>
      <c r="BD72" s="21" t="str">
        <f t="shared" si="89"/>
        <v>N</v>
      </c>
      <c r="BE72" s="21" t="str">
        <f t="shared" si="90"/>
        <v>N</v>
      </c>
      <c r="BF72" s="21" t="str">
        <f t="shared" si="91"/>
        <v>N</v>
      </c>
      <c r="BG72" s="21">
        <f t="shared" si="92"/>
        <v>1</v>
      </c>
      <c r="BH72" s="21"/>
    </row>
    <row r="73" spans="1:60" x14ac:dyDescent="0.25">
      <c r="A73" s="3"/>
      <c r="B73" s="22">
        <v>97</v>
      </c>
      <c r="C73" s="22">
        <f t="shared" si="62"/>
        <v>30</v>
      </c>
      <c r="D73" s="22">
        <v>67</v>
      </c>
      <c r="E73" s="130" t="s">
        <v>80</v>
      </c>
      <c r="F73" s="65">
        <f t="shared" si="63"/>
        <v>34</v>
      </c>
      <c r="G73" s="42">
        <f t="shared" si="64"/>
        <v>34</v>
      </c>
      <c r="H73" s="25">
        <f t="shared" si="65"/>
        <v>0</v>
      </c>
      <c r="I73" s="43">
        <f t="shared" si="66"/>
        <v>0</v>
      </c>
      <c r="J73" s="43" t="str">
        <f t="shared" si="67"/>
        <v>N</v>
      </c>
      <c r="K73" s="23" t="str">
        <f>IFERROR(VLOOKUP(E73,XC!B:M,2,FALSE),"")</f>
        <v/>
      </c>
      <c r="L73" s="23" t="str">
        <f>IFERROR(VLOOKUP(E73,XC!B:M,3,FALSE),"")</f>
        <v/>
      </c>
      <c r="M73" s="23" t="str">
        <f>IFERROR(VLOOKUP(E73,WGP!CM:CT,6,FALSE),"")</f>
        <v/>
      </c>
      <c r="N73" s="23" t="str">
        <f>IFERROR(VLOOKUP(E73,XC!B:M,4,FALSE),"")</f>
        <v/>
      </c>
      <c r="O73" s="23" t="str">
        <f>IFERROR(VLOOKUP(E73,WGP!BS:BZ,6,FALSE),"")</f>
        <v/>
      </c>
      <c r="P73" s="22" t="str">
        <f>IFERROR(VLOOKUP(E73,'Road-Relay'!C:M,11,FALSE),"")</f>
        <v/>
      </c>
      <c r="Q73" s="23" t="str">
        <f>IFERROR(VLOOKUP(E73,XC!B:M,5,FALSE),"")</f>
        <v/>
      </c>
      <c r="R73" s="24" t="str">
        <f>IFERROR(VLOOKUP(E73,'Road-Relay'!Q:AA,11,FALSE),"")</f>
        <v/>
      </c>
      <c r="S73" s="34" t="str">
        <f>IFERROR(VLOOKUP(E73,WGP!AY:BF,6,FALSE),"")</f>
        <v/>
      </c>
      <c r="T73" s="34" t="str">
        <f>IFERROR(VLOOKUP(E73,XC!B:M,6,FALSE),"")</f>
        <v/>
      </c>
      <c r="U73" s="23" t="str">
        <f>IFERROR(VLOOKUP(E73,'Road-Relay'!AE:AO,11,FALSE),"")</f>
        <v/>
      </c>
      <c r="V73" s="23" t="str">
        <f>IFERROR(VLOOKUP(E73,WGP!AE:AL,6,FALSE),"")</f>
        <v/>
      </c>
      <c r="W73" s="23" t="str">
        <f>IFERROR(VLOOKUP(E73,XC!B:M,7,FALSE),"")</f>
        <v/>
      </c>
      <c r="X73" s="23" t="str">
        <f>IFERROR(VLOOKUP(E73,'Road-Relay'!AS:BC,11,FALSE),"")</f>
        <v/>
      </c>
      <c r="Y73" s="22">
        <f>IFERROR(VLOOKUP(E73,WGP!K:R,6,FALSE),"")</f>
        <v>34</v>
      </c>
      <c r="Z73" s="22" t="str">
        <f>IFERROR(VLOOKUP(E73,XC!B:M,8,FALSE),"")</f>
        <v/>
      </c>
      <c r="AA73" s="22" t="str">
        <f>IFERROR(VLOOKUP(E73,XC!B:M,9,FALSE),"")</f>
        <v/>
      </c>
      <c r="AB73" s="23" t="str">
        <f>IFERROR(VLOOKUP(E73,'Road-Relay'!BG:BQ,11,FALSE),"")</f>
        <v/>
      </c>
      <c r="AC73" s="23" t="str">
        <f>IFERROR(VLOOKUP(E73,XC!B:M,10,FALSE),"")</f>
        <v/>
      </c>
      <c r="AD73" s="23" t="str">
        <f>IFERROR(VLOOKUP(E73,XC!B:M,11,FALSE),"")</f>
        <v/>
      </c>
      <c r="AE73" s="23" t="str">
        <f>IFERROR(VLOOKUP(E73,WGP!DF:DM,6,FALSE),"")</f>
        <v/>
      </c>
      <c r="AF73" s="23" t="str">
        <f>IFERROR(VLOOKUP(E73,'Road-Relay'!BU:CE,11,FALSE),"")</f>
        <v/>
      </c>
      <c r="AG73" s="43" t="str">
        <f>IFERROR(VLOOKUP(E73,'Road-Relay'!CI:CS,11,FALSE),"")</f>
        <v/>
      </c>
      <c r="AH73" s="62"/>
      <c r="AI73" s="42" t="str">
        <f t="shared" si="68"/>
        <v/>
      </c>
      <c r="AJ73" s="42" t="str">
        <f t="shared" si="69"/>
        <v/>
      </c>
      <c r="AK73" s="42" t="str">
        <f t="shared" si="70"/>
        <v/>
      </c>
      <c r="AL73" s="42" t="str">
        <f t="shared" si="71"/>
        <v/>
      </c>
      <c r="AM73" s="42">
        <f t="shared" si="72"/>
        <v>34</v>
      </c>
      <c r="AN73" s="42" t="str">
        <f t="shared" si="73"/>
        <v/>
      </c>
      <c r="AO73" s="21">
        <f t="shared" si="74"/>
        <v>34</v>
      </c>
      <c r="AP73" s="21" t="str">
        <f t="shared" si="75"/>
        <v/>
      </c>
      <c r="AQ73" s="21" t="str">
        <f t="shared" si="76"/>
        <v/>
      </c>
      <c r="AR73" s="21" t="str">
        <f t="shared" si="77"/>
        <v/>
      </c>
      <c r="AS73" s="42" t="str">
        <f t="shared" si="78"/>
        <v/>
      </c>
      <c r="AT73" s="42" t="str">
        <f t="shared" si="79"/>
        <v/>
      </c>
      <c r="AU73" s="42" t="str">
        <f t="shared" si="80"/>
        <v/>
      </c>
      <c r="AV73" s="42" t="str">
        <f t="shared" si="81"/>
        <v/>
      </c>
      <c r="AW73" s="42" t="str">
        <f t="shared" si="82"/>
        <v/>
      </c>
      <c r="AX73" s="42" t="str">
        <f t="shared" si="83"/>
        <v/>
      </c>
      <c r="AY73" s="42" t="str">
        <f t="shared" si="84"/>
        <v/>
      </c>
      <c r="AZ73" s="21" t="str">
        <f t="shared" si="85"/>
        <v/>
      </c>
      <c r="BA73" s="21" t="str">
        <f t="shared" si="86"/>
        <v/>
      </c>
      <c r="BB73" s="21" t="str">
        <f t="shared" si="87"/>
        <v/>
      </c>
      <c r="BC73" s="21" t="str">
        <f t="shared" si="88"/>
        <v>Y</v>
      </c>
      <c r="BD73" s="21" t="str">
        <f t="shared" si="89"/>
        <v>N</v>
      </c>
      <c r="BE73" s="21" t="str">
        <f t="shared" si="90"/>
        <v>N</v>
      </c>
      <c r="BF73" s="21" t="str">
        <f t="shared" si="91"/>
        <v>N</v>
      </c>
      <c r="BG73" s="21">
        <f t="shared" si="92"/>
        <v>1</v>
      </c>
      <c r="BH73" s="21"/>
    </row>
    <row r="74" spans="1:60" x14ac:dyDescent="0.25">
      <c r="A74" s="3"/>
      <c r="B74" s="22">
        <v>56</v>
      </c>
      <c r="C74" s="22">
        <f t="shared" si="62"/>
        <v>-12</v>
      </c>
      <c r="D74" s="22">
        <v>68</v>
      </c>
      <c r="E74" s="130" t="s">
        <v>205</v>
      </c>
      <c r="F74" s="65">
        <f t="shared" si="63"/>
        <v>33</v>
      </c>
      <c r="G74" s="42">
        <f t="shared" si="64"/>
        <v>33</v>
      </c>
      <c r="H74" s="25">
        <f t="shared" si="65"/>
        <v>0</v>
      </c>
      <c r="I74" s="43">
        <f t="shared" si="66"/>
        <v>0</v>
      </c>
      <c r="J74" s="43" t="str">
        <f t="shared" si="67"/>
        <v>N</v>
      </c>
      <c r="K74" s="23" t="str">
        <f>IFERROR(VLOOKUP(E74,XC!B:M,2,FALSE),"")</f>
        <v/>
      </c>
      <c r="L74" s="23" t="str">
        <f>IFERROR(VLOOKUP(E74,XC!B:M,3,FALSE),"")</f>
        <v/>
      </c>
      <c r="M74" s="23">
        <f>IFERROR(VLOOKUP(E74,WGP!CM:CT,6,FALSE),"")</f>
        <v>33</v>
      </c>
      <c r="N74" s="23" t="str">
        <f>IFERROR(VLOOKUP(E74,XC!B:M,4,FALSE),"")</f>
        <v/>
      </c>
      <c r="O74" s="23" t="str">
        <f>IFERROR(VLOOKUP(E74,WGP!BS:BZ,6,FALSE),"")</f>
        <v/>
      </c>
      <c r="P74" s="22" t="str">
        <f>IFERROR(VLOOKUP(E74,'Road-Relay'!C:M,11,FALSE),"")</f>
        <v/>
      </c>
      <c r="Q74" s="23" t="str">
        <f>IFERROR(VLOOKUP(E74,XC!B:M,5,FALSE),"")</f>
        <v/>
      </c>
      <c r="R74" s="24" t="str">
        <f>IFERROR(VLOOKUP(E74,'Road-Relay'!Q:AA,11,FALSE),"")</f>
        <v/>
      </c>
      <c r="S74" s="34" t="str">
        <f>IFERROR(VLOOKUP(E74,WGP!AY:BF,6,FALSE),"")</f>
        <v/>
      </c>
      <c r="T74" s="34" t="str">
        <f>IFERROR(VLOOKUP(E74,XC!B:M,6,FALSE),"")</f>
        <v/>
      </c>
      <c r="U74" s="23" t="str">
        <f>IFERROR(VLOOKUP(E74,'Road-Relay'!AE:AO,11,FALSE),"")</f>
        <v/>
      </c>
      <c r="V74" s="23" t="str">
        <f>IFERROR(VLOOKUP(E74,WGP!AE:AL,6,FALSE),"")</f>
        <v/>
      </c>
      <c r="W74" s="23" t="str">
        <f>IFERROR(VLOOKUP(E74,XC!B:M,7,FALSE),"")</f>
        <v/>
      </c>
      <c r="X74" s="23" t="str">
        <f>IFERROR(VLOOKUP(E74,'Road-Relay'!AS:BC,11,FALSE),"")</f>
        <v/>
      </c>
      <c r="Y74" s="22" t="str">
        <f>IFERROR(VLOOKUP(E74,WGP!K:R,6,FALSE),"")</f>
        <v/>
      </c>
      <c r="Z74" s="22" t="str">
        <f>IFERROR(VLOOKUP(E74,XC!B:M,8,FALSE),"")</f>
        <v/>
      </c>
      <c r="AA74" s="22" t="str">
        <f>IFERROR(VLOOKUP(E74,XC!B:M,9,FALSE),"")</f>
        <v/>
      </c>
      <c r="AB74" s="23" t="str">
        <f>IFERROR(VLOOKUP(E74,'Road-Relay'!BG:BQ,11,FALSE),"")</f>
        <v/>
      </c>
      <c r="AC74" s="23" t="str">
        <f>IFERROR(VLOOKUP(E74,XC!B:M,10,FALSE),"")</f>
        <v/>
      </c>
      <c r="AD74" s="23" t="str">
        <f>IFERROR(VLOOKUP(E74,XC!B:M,11,FALSE),"")</f>
        <v/>
      </c>
      <c r="AE74" s="23" t="str">
        <f>IFERROR(VLOOKUP(E74,WGP!DF:DM,6,FALSE),"")</f>
        <v/>
      </c>
      <c r="AF74" s="23" t="str">
        <f>IFERROR(VLOOKUP(E74,'Road-Relay'!BU:CE,11,FALSE),"")</f>
        <v/>
      </c>
      <c r="AG74" s="43" t="str">
        <f>IFERROR(VLOOKUP(E74,'Road-Relay'!CI:CS,11,FALSE),"")</f>
        <v/>
      </c>
      <c r="AH74" s="62"/>
      <c r="AI74" s="42">
        <f t="shared" si="68"/>
        <v>33</v>
      </c>
      <c r="AJ74" s="42" t="str">
        <f t="shared" si="69"/>
        <v/>
      </c>
      <c r="AK74" s="42" t="str">
        <f t="shared" si="70"/>
        <v/>
      </c>
      <c r="AL74" s="42" t="str">
        <f t="shared" si="71"/>
        <v/>
      </c>
      <c r="AM74" s="42" t="str">
        <f t="shared" si="72"/>
        <v/>
      </c>
      <c r="AN74" s="42" t="str">
        <f t="shared" si="73"/>
        <v/>
      </c>
      <c r="AO74" s="21">
        <f t="shared" si="74"/>
        <v>33</v>
      </c>
      <c r="AP74" s="21" t="str">
        <f t="shared" si="75"/>
        <v/>
      </c>
      <c r="AQ74" s="21" t="str">
        <f t="shared" si="76"/>
        <v/>
      </c>
      <c r="AR74" s="21" t="str">
        <f t="shared" si="77"/>
        <v/>
      </c>
      <c r="AS74" s="42" t="str">
        <f t="shared" si="78"/>
        <v/>
      </c>
      <c r="AT74" s="42" t="str">
        <f t="shared" si="79"/>
        <v/>
      </c>
      <c r="AU74" s="42" t="str">
        <f t="shared" si="80"/>
        <v/>
      </c>
      <c r="AV74" s="42" t="str">
        <f t="shared" si="81"/>
        <v/>
      </c>
      <c r="AW74" s="42" t="str">
        <f t="shared" si="82"/>
        <v/>
      </c>
      <c r="AX74" s="42" t="str">
        <f t="shared" si="83"/>
        <v/>
      </c>
      <c r="AY74" s="42" t="str">
        <f t="shared" si="84"/>
        <v/>
      </c>
      <c r="AZ74" s="21" t="str">
        <f t="shared" si="85"/>
        <v/>
      </c>
      <c r="BA74" s="21" t="str">
        <f t="shared" si="86"/>
        <v/>
      </c>
      <c r="BB74" s="21" t="str">
        <f t="shared" si="87"/>
        <v/>
      </c>
      <c r="BC74" s="21" t="str">
        <f t="shared" si="88"/>
        <v>Y</v>
      </c>
      <c r="BD74" s="21" t="str">
        <f t="shared" si="89"/>
        <v>N</v>
      </c>
      <c r="BE74" s="21" t="str">
        <f t="shared" si="90"/>
        <v>N</v>
      </c>
      <c r="BF74" s="21" t="str">
        <f t="shared" si="91"/>
        <v>N</v>
      </c>
      <c r="BG74" s="21">
        <f t="shared" si="92"/>
        <v>1</v>
      </c>
      <c r="BH74" s="21"/>
    </row>
    <row r="75" spans="1:60" x14ac:dyDescent="0.25">
      <c r="A75" s="3"/>
      <c r="B75" s="22">
        <v>96</v>
      </c>
      <c r="C75" s="22">
        <f t="shared" si="62"/>
        <v>27</v>
      </c>
      <c r="D75" s="22">
        <v>69</v>
      </c>
      <c r="E75" s="130" t="s">
        <v>188</v>
      </c>
      <c r="F75" s="65">
        <f t="shared" si="63"/>
        <v>32</v>
      </c>
      <c r="G75" s="42">
        <f t="shared" si="64"/>
        <v>0</v>
      </c>
      <c r="H75" s="25">
        <f t="shared" si="65"/>
        <v>32</v>
      </c>
      <c r="I75" s="43">
        <f t="shared" si="66"/>
        <v>0</v>
      </c>
      <c r="J75" s="43" t="str">
        <f t="shared" si="67"/>
        <v>N</v>
      </c>
      <c r="K75" s="23" t="str">
        <f>IFERROR(VLOOKUP(E75,XC!B:M,2,FALSE),"")</f>
        <v/>
      </c>
      <c r="L75" s="23" t="str">
        <f>IFERROR(VLOOKUP(E75,XC!B:M,3,FALSE),"")</f>
        <v/>
      </c>
      <c r="M75" s="23" t="str">
        <f>IFERROR(VLOOKUP(E75,WGP!CM:CT,6,FALSE),"")</f>
        <v/>
      </c>
      <c r="N75" s="23" t="str">
        <f>IFERROR(VLOOKUP(E75,XC!B:M,4,FALSE),"")</f>
        <v/>
      </c>
      <c r="O75" s="23" t="str">
        <f>IFERROR(VLOOKUP(E75,WGP!BS:BZ,6,FALSE),"")</f>
        <v/>
      </c>
      <c r="P75" s="22" t="str">
        <f>IFERROR(VLOOKUP(E75,'Road-Relay'!C:M,11,FALSE),"")</f>
        <v/>
      </c>
      <c r="Q75" s="23" t="str">
        <f>IFERROR(VLOOKUP(E75,XC!B:M,5,FALSE),"")</f>
        <v/>
      </c>
      <c r="R75" s="24" t="str">
        <f>IFERROR(VLOOKUP(E75,'Road-Relay'!Q:AA,11,FALSE),"")</f>
        <v/>
      </c>
      <c r="S75" s="34" t="str">
        <f>IFERROR(VLOOKUP(E75,WGP!AY:BF,6,FALSE),"")</f>
        <v/>
      </c>
      <c r="T75" s="34" t="str">
        <f>IFERROR(VLOOKUP(E75,XC!B:M,6,FALSE),"")</f>
        <v/>
      </c>
      <c r="U75" s="23" t="str">
        <f>IFERROR(VLOOKUP(E75,'Road-Relay'!AE:AO,11,FALSE),"")</f>
        <v/>
      </c>
      <c r="V75" s="23" t="str">
        <f>IFERROR(VLOOKUP(E75,WGP!AE:AL,6,FALSE),"")</f>
        <v/>
      </c>
      <c r="W75" s="23" t="str">
        <f>IFERROR(VLOOKUP(E75,XC!B:M,7,FALSE),"")</f>
        <v/>
      </c>
      <c r="X75" s="23">
        <f>IFERROR(VLOOKUP(E75,'Road-Relay'!AS:BC,11,FALSE),"")</f>
        <v>32</v>
      </c>
      <c r="Y75" s="22" t="str">
        <f>IFERROR(VLOOKUP(E75,WGP!K:R,6,FALSE),"")</f>
        <v/>
      </c>
      <c r="Z75" s="22" t="str">
        <f>IFERROR(VLOOKUP(E75,XC!B:M,8,FALSE),"")</f>
        <v/>
      </c>
      <c r="AA75" s="22" t="str">
        <f>IFERROR(VLOOKUP(E75,XC!B:M,9,FALSE),"")</f>
        <v/>
      </c>
      <c r="AB75" s="23" t="str">
        <f>IFERROR(VLOOKUP(E75,'Road-Relay'!BG:BQ,11,FALSE),"")</f>
        <v/>
      </c>
      <c r="AC75" s="23" t="str">
        <f>IFERROR(VLOOKUP(E75,XC!B:M,10,FALSE),"")</f>
        <v/>
      </c>
      <c r="AD75" s="23" t="str">
        <f>IFERROR(VLOOKUP(E75,XC!B:M,11,FALSE),"")</f>
        <v/>
      </c>
      <c r="AE75" s="23" t="str">
        <f>IFERROR(VLOOKUP(E75,WGP!DF:DM,6,FALSE),"")</f>
        <v/>
      </c>
      <c r="AF75" s="23" t="str">
        <f>IFERROR(VLOOKUP(E75,'Road-Relay'!BU:CE,11,FALSE),"")</f>
        <v/>
      </c>
      <c r="AG75" s="43" t="str">
        <f>IFERROR(VLOOKUP(E75,'Road-Relay'!CI:CS,11,FALSE),"")</f>
        <v/>
      </c>
      <c r="AH75" s="62"/>
      <c r="AI75" s="42" t="str">
        <f t="shared" si="68"/>
        <v/>
      </c>
      <c r="AJ75" s="42" t="str">
        <f t="shared" si="69"/>
        <v/>
      </c>
      <c r="AK75" s="42" t="str">
        <f t="shared" si="70"/>
        <v/>
      </c>
      <c r="AL75" s="42" t="str">
        <f t="shared" si="71"/>
        <v/>
      </c>
      <c r="AM75" s="42" t="str">
        <f t="shared" si="72"/>
        <v/>
      </c>
      <c r="AN75" s="42" t="str">
        <f t="shared" si="73"/>
        <v/>
      </c>
      <c r="AO75" s="21" t="str">
        <f t="shared" si="74"/>
        <v/>
      </c>
      <c r="AP75" s="21" t="str">
        <f t="shared" si="75"/>
        <v/>
      </c>
      <c r="AQ75" s="21" t="str">
        <f t="shared" si="76"/>
        <v/>
      </c>
      <c r="AR75" s="21" t="str">
        <f t="shared" si="77"/>
        <v/>
      </c>
      <c r="AS75" s="42" t="str">
        <f t="shared" si="78"/>
        <v/>
      </c>
      <c r="AT75" s="42" t="str">
        <f t="shared" si="79"/>
        <v/>
      </c>
      <c r="AU75" s="42" t="str">
        <f t="shared" si="80"/>
        <v/>
      </c>
      <c r="AV75" s="42">
        <f t="shared" si="81"/>
        <v>32</v>
      </c>
      <c r="AW75" s="42" t="str">
        <f t="shared" si="82"/>
        <v/>
      </c>
      <c r="AX75" s="42" t="str">
        <f t="shared" si="83"/>
        <v/>
      </c>
      <c r="AY75" s="42" t="str">
        <f t="shared" si="84"/>
        <v/>
      </c>
      <c r="AZ75" s="21">
        <f t="shared" si="85"/>
        <v>32</v>
      </c>
      <c r="BA75" s="21" t="str">
        <f t="shared" si="86"/>
        <v/>
      </c>
      <c r="BB75" s="21" t="str">
        <f t="shared" si="87"/>
        <v/>
      </c>
      <c r="BC75" s="21" t="str">
        <f t="shared" si="88"/>
        <v>N</v>
      </c>
      <c r="BD75" s="21" t="str">
        <f t="shared" si="89"/>
        <v>Y</v>
      </c>
      <c r="BE75" s="21" t="str">
        <f t="shared" si="90"/>
        <v>N</v>
      </c>
      <c r="BF75" s="21" t="str">
        <f t="shared" si="91"/>
        <v>N</v>
      </c>
      <c r="BG75" s="21">
        <f t="shared" si="92"/>
        <v>1</v>
      </c>
      <c r="BH75" s="21"/>
    </row>
    <row r="76" spans="1:60" x14ac:dyDescent="0.25">
      <c r="A76" s="3"/>
      <c r="B76" s="22">
        <v>97</v>
      </c>
      <c r="C76" s="22">
        <f t="shared" si="62"/>
        <v>27</v>
      </c>
      <c r="D76" s="22">
        <v>70</v>
      </c>
      <c r="E76" s="130" t="s">
        <v>1469</v>
      </c>
      <c r="F76" s="65">
        <f t="shared" si="63"/>
        <v>29</v>
      </c>
      <c r="G76" s="42">
        <f t="shared" si="64"/>
        <v>29</v>
      </c>
      <c r="H76" s="25">
        <f t="shared" si="65"/>
        <v>0</v>
      </c>
      <c r="I76" s="43">
        <f t="shared" si="66"/>
        <v>0</v>
      </c>
      <c r="J76" s="43" t="str">
        <f t="shared" si="67"/>
        <v>N</v>
      </c>
      <c r="K76" s="23" t="str">
        <f>IFERROR(VLOOKUP(E76,XC!B:M,2,FALSE),"")</f>
        <v/>
      </c>
      <c r="L76" s="23" t="str">
        <f>IFERROR(VLOOKUP(E76,XC!B:M,3,FALSE),"")</f>
        <v/>
      </c>
      <c r="M76" s="23" t="str">
        <f>IFERROR(VLOOKUP(E76,WGP!CM:CT,6,FALSE),"")</f>
        <v/>
      </c>
      <c r="N76" s="23" t="str">
        <f>IFERROR(VLOOKUP(E76,XC!B:M,4,FALSE),"")</f>
        <v/>
      </c>
      <c r="O76" s="23" t="str">
        <f>IFERROR(VLOOKUP(E76,WGP!BS:BZ,6,FALSE),"")</f>
        <v/>
      </c>
      <c r="P76" s="22" t="str">
        <f>IFERROR(VLOOKUP(E76,'Road-Relay'!C:M,11,FALSE),"")</f>
        <v/>
      </c>
      <c r="Q76" s="23" t="str">
        <f>IFERROR(VLOOKUP(E76,XC!B:M,5,FALSE),"")</f>
        <v/>
      </c>
      <c r="R76" s="24" t="str">
        <f>IFERROR(VLOOKUP(E76,'Road-Relay'!Q:AA,11,FALSE),"")</f>
        <v/>
      </c>
      <c r="S76" s="34" t="str">
        <f>IFERROR(VLOOKUP(E76,WGP!AY:BF,6,FALSE),"")</f>
        <v/>
      </c>
      <c r="T76" s="34" t="str">
        <f>IFERROR(VLOOKUP(E76,XC!B:M,6,FALSE),"")</f>
        <v/>
      </c>
      <c r="U76" s="23" t="str">
        <f>IFERROR(VLOOKUP(E76,'Road-Relay'!AE:AO,11,FALSE),"")</f>
        <v/>
      </c>
      <c r="V76" s="23" t="str">
        <f>IFERROR(VLOOKUP(E76,WGP!AE:AL,6,FALSE),"")</f>
        <v/>
      </c>
      <c r="W76" s="23" t="str">
        <f>IFERROR(VLOOKUP(E76,XC!B:M,7,FALSE),"")</f>
        <v/>
      </c>
      <c r="X76" s="23" t="str">
        <f>IFERROR(VLOOKUP(E76,'Road-Relay'!AS:BC,11,FALSE),"")</f>
        <v/>
      </c>
      <c r="Y76" s="22">
        <f>IFERROR(VLOOKUP(E76,WGP!K:R,6,FALSE),"")</f>
        <v>29</v>
      </c>
      <c r="Z76" s="22" t="str">
        <f>IFERROR(VLOOKUP(E76,XC!B:M,8,FALSE),"")</f>
        <v/>
      </c>
      <c r="AA76" s="22" t="str">
        <f>IFERROR(VLOOKUP(E76,XC!B:M,9,FALSE),"")</f>
        <v/>
      </c>
      <c r="AB76" s="23" t="str">
        <f>IFERROR(VLOOKUP(E76,'Road-Relay'!BG:BQ,11,FALSE),"")</f>
        <v/>
      </c>
      <c r="AC76" s="23" t="str">
        <f>IFERROR(VLOOKUP(E76,XC!B:M,10,FALSE),"")</f>
        <v/>
      </c>
      <c r="AD76" s="23" t="str">
        <f>IFERROR(VLOOKUP(E76,XC!B:M,11,FALSE),"")</f>
        <v/>
      </c>
      <c r="AE76" s="23" t="str">
        <f>IFERROR(VLOOKUP(E76,WGP!DF:DM,6,FALSE),"")</f>
        <v/>
      </c>
      <c r="AF76" s="23" t="str">
        <f>IFERROR(VLOOKUP(E76,'Road-Relay'!BU:CE,11,FALSE),"")</f>
        <v/>
      </c>
      <c r="AG76" s="43" t="str">
        <f>IFERROR(VLOOKUP(E76,'Road-Relay'!CI:CS,11,FALSE),"")</f>
        <v/>
      </c>
      <c r="AH76" s="62"/>
      <c r="AI76" s="42" t="str">
        <f t="shared" si="68"/>
        <v/>
      </c>
      <c r="AJ76" s="42" t="str">
        <f t="shared" si="69"/>
        <v/>
      </c>
      <c r="AK76" s="42" t="str">
        <f t="shared" si="70"/>
        <v/>
      </c>
      <c r="AL76" s="42" t="str">
        <f t="shared" si="71"/>
        <v/>
      </c>
      <c r="AM76" s="42">
        <f t="shared" si="72"/>
        <v>29</v>
      </c>
      <c r="AN76" s="42" t="str">
        <f t="shared" si="73"/>
        <v/>
      </c>
      <c r="AO76" s="21">
        <f t="shared" si="74"/>
        <v>29</v>
      </c>
      <c r="AP76" s="21" t="str">
        <f t="shared" si="75"/>
        <v/>
      </c>
      <c r="AQ76" s="21" t="str">
        <f t="shared" si="76"/>
        <v/>
      </c>
      <c r="AR76" s="21" t="str">
        <f t="shared" si="77"/>
        <v/>
      </c>
      <c r="AS76" s="42" t="str">
        <f t="shared" si="78"/>
        <v/>
      </c>
      <c r="AT76" s="42" t="str">
        <f t="shared" si="79"/>
        <v/>
      </c>
      <c r="AU76" s="42" t="str">
        <f t="shared" si="80"/>
        <v/>
      </c>
      <c r="AV76" s="42" t="str">
        <f t="shared" si="81"/>
        <v/>
      </c>
      <c r="AW76" s="42" t="str">
        <f t="shared" si="82"/>
        <v/>
      </c>
      <c r="AX76" s="42" t="str">
        <f t="shared" si="83"/>
        <v/>
      </c>
      <c r="AY76" s="42" t="str">
        <f t="shared" si="84"/>
        <v/>
      </c>
      <c r="AZ76" s="21" t="str">
        <f t="shared" si="85"/>
        <v/>
      </c>
      <c r="BA76" s="21" t="str">
        <f t="shared" si="86"/>
        <v/>
      </c>
      <c r="BB76" s="21" t="str">
        <f t="shared" si="87"/>
        <v/>
      </c>
      <c r="BC76" s="21" t="str">
        <f t="shared" si="88"/>
        <v>Y</v>
      </c>
      <c r="BD76" s="21" t="str">
        <f t="shared" si="89"/>
        <v>N</v>
      </c>
      <c r="BE76" s="21" t="str">
        <f t="shared" si="90"/>
        <v>N</v>
      </c>
      <c r="BF76" s="21" t="str">
        <f t="shared" si="91"/>
        <v>N</v>
      </c>
      <c r="BG76" s="21">
        <f t="shared" si="92"/>
        <v>1</v>
      </c>
      <c r="BH76" s="21"/>
    </row>
    <row r="77" spans="1:60" x14ac:dyDescent="0.25">
      <c r="A77" s="3"/>
      <c r="B77" s="22">
        <v>58</v>
      </c>
      <c r="C77" s="22">
        <f t="shared" si="62"/>
        <v>-13</v>
      </c>
      <c r="D77" s="22">
        <v>71</v>
      </c>
      <c r="E77" s="130" t="s">
        <v>264</v>
      </c>
      <c r="F77" s="65">
        <f t="shared" si="63"/>
        <v>25</v>
      </c>
      <c r="G77" s="42">
        <f t="shared" si="64"/>
        <v>0</v>
      </c>
      <c r="H77" s="25">
        <f t="shared" si="65"/>
        <v>25</v>
      </c>
      <c r="I77" s="43">
        <f t="shared" si="66"/>
        <v>0</v>
      </c>
      <c r="J77" s="43" t="str">
        <f t="shared" si="67"/>
        <v>N</v>
      </c>
      <c r="K77" s="23" t="str">
        <f>IFERROR(VLOOKUP(E77,XC!B:M,2,FALSE),"")</f>
        <v/>
      </c>
      <c r="L77" s="23" t="str">
        <f>IFERROR(VLOOKUP(E77,XC!B:M,3,FALSE),"")</f>
        <v/>
      </c>
      <c r="M77" s="23" t="str">
        <f>IFERROR(VLOOKUP(E77,WGP!CM:CT,6,FALSE),"")</f>
        <v/>
      </c>
      <c r="N77" s="23" t="str">
        <f>IFERROR(VLOOKUP(E77,XC!B:M,4,FALSE),"")</f>
        <v/>
      </c>
      <c r="O77" s="23" t="str">
        <f>IFERROR(VLOOKUP(E77,WGP!BS:BZ,6,FALSE),"")</f>
        <v/>
      </c>
      <c r="P77" s="22">
        <f>IFERROR(VLOOKUP(E77,'Road-Relay'!C:M,11,FALSE),"")</f>
        <v>25</v>
      </c>
      <c r="Q77" s="23" t="str">
        <f>IFERROR(VLOOKUP(E77,XC!B:M,5,FALSE),"")</f>
        <v/>
      </c>
      <c r="R77" s="24" t="str">
        <f>IFERROR(VLOOKUP(E77,'Road-Relay'!Q:AA,11,FALSE),"")</f>
        <v/>
      </c>
      <c r="S77" s="34" t="str">
        <f>IFERROR(VLOOKUP(E77,WGP!AY:BF,6,FALSE),"")</f>
        <v/>
      </c>
      <c r="T77" s="34" t="str">
        <f>IFERROR(VLOOKUP(E77,XC!B:M,6,FALSE),"")</f>
        <v/>
      </c>
      <c r="U77" s="23" t="str">
        <f>IFERROR(VLOOKUP(E77,'Road-Relay'!AE:AO,11,FALSE),"")</f>
        <v/>
      </c>
      <c r="V77" s="23" t="str">
        <f>IFERROR(VLOOKUP(E77,WGP!AE:AL,6,FALSE),"")</f>
        <v/>
      </c>
      <c r="W77" s="23" t="str">
        <f>IFERROR(VLOOKUP(E77,XC!B:M,7,FALSE),"")</f>
        <v/>
      </c>
      <c r="X77" s="23" t="str">
        <f>IFERROR(VLOOKUP(E77,'Road-Relay'!AS:BC,11,FALSE),"")</f>
        <v/>
      </c>
      <c r="Y77" s="22" t="str">
        <f>IFERROR(VLOOKUP(E77,WGP!K:R,6,FALSE),"")</f>
        <v/>
      </c>
      <c r="Z77" s="22" t="str">
        <f>IFERROR(VLOOKUP(E77,XC!B:M,8,FALSE),"")</f>
        <v/>
      </c>
      <c r="AA77" s="22" t="str">
        <f>IFERROR(VLOOKUP(E77,XC!B:M,9,FALSE),"")</f>
        <v/>
      </c>
      <c r="AB77" s="23" t="str">
        <f>IFERROR(VLOOKUP(E77,'Road-Relay'!BG:BQ,11,FALSE),"")</f>
        <v/>
      </c>
      <c r="AC77" s="23" t="str">
        <f>IFERROR(VLOOKUP(E77,XC!B:M,10,FALSE),"")</f>
        <v/>
      </c>
      <c r="AD77" s="23" t="str">
        <f>IFERROR(VLOOKUP(E77,XC!B:M,11,FALSE),"")</f>
        <v/>
      </c>
      <c r="AE77" s="23" t="str">
        <f>IFERROR(VLOOKUP(E77,WGP!DF:DM,6,FALSE),"")</f>
        <v/>
      </c>
      <c r="AF77" s="23" t="str">
        <f>IFERROR(VLOOKUP(E77,'Road-Relay'!BU:CE,11,FALSE),"")</f>
        <v/>
      </c>
      <c r="AG77" s="43" t="str">
        <f>IFERROR(VLOOKUP(E77,'Road-Relay'!CI:CS,11,FALSE),"")</f>
        <v/>
      </c>
      <c r="AH77" s="62"/>
      <c r="AI77" s="42" t="str">
        <f t="shared" si="68"/>
        <v/>
      </c>
      <c r="AJ77" s="42" t="str">
        <f t="shared" si="69"/>
        <v/>
      </c>
      <c r="AK77" s="42" t="str">
        <f t="shared" si="70"/>
        <v/>
      </c>
      <c r="AL77" s="42" t="str">
        <f t="shared" si="71"/>
        <v/>
      </c>
      <c r="AM77" s="42" t="str">
        <f t="shared" si="72"/>
        <v/>
      </c>
      <c r="AN77" s="42" t="str">
        <f t="shared" si="73"/>
        <v/>
      </c>
      <c r="AO77" s="21" t="str">
        <f t="shared" si="74"/>
        <v/>
      </c>
      <c r="AP77" s="21" t="str">
        <f t="shared" si="75"/>
        <v/>
      </c>
      <c r="AQ77" s="21" t="str">
        <f t="shared" si="76"/>
        <v/>
      </c>
      <c r="AR77" s="21" t="str">
        <f t="shared" si="77"/>
        <v/>
      </c>
      <c r="AS77" s="42">
        <f t="shared" si="78"/>
        <v>25</v>
      </c>
      <c r="AT77" s="42" t="str">
        <f t="shared" si="79"/>
        <v/>
      </c>
      <c r="AU77" s="42" t="str">
        <f t="shared" si="80"/>
        <v/>
      </c>
      <c r="AV77" s="42" t="str">
        <f t="shared" si="81"/>
        <v/>
      </c>
      <c r="AW77" s="42" t="str">
        <f t="shared" si="82"/>
        <v/>
      </c>
      <c r="AX77" s="42" t="str">
        <f t="shared" si="83"/>
        <v/>
      </c>
      <c r="AY77" s="42" t="str">
        <f t="shared" si="84"/>
        <v/>
      </c>
      <c r="AZ77" s="21">
        <f t="shared" si="85"/>
        <v>25</v>
      </c>
      <c r="BA77" s="21" t="str">
        <f t="shared" si="86"/>
        <v/>
      </c>
      <c r="BB77" s="21" t="str">
        <f t="shared" si="87"/>
        <v/>
      </c>
      <c r="BC77" s="21" t="str">
        <f t="shared" si="88"/>
        <v>N</v>
      </c>
      <c r="BD77" s="21" t="str">
        <f t="shared" si="89"/>
        <v>Y</v>
      </c>
      <c r="BE77" s="21" t="str">
        <f t="shared" si="90"/>
        <v>N</v>
      </c>
      <c r="BF77" s="21" t="str">
        <f t="shared" si="91"/>
        <v>N</v>
      </c>
      <c r="BG77" s="21">
        <f t="shared" si="92"/>
        <v>1</v>
      </c>
      <c r="BH77" s="21"/>
    </row>
    <row r="78" spans="1:60" x14ac:dyDescent="0.25">
      <c r="A78" s="3"/>
      <c r="B78" s="22">
        <v>60</v>
      </c>
      <c r="C78" s="22">
        <f t="shared" si="62"/>
        <v>-12</v>
      </c>
      <c r="D78" s="22">
        <v>72</v>
      </c>
      <c r="E78" s="130" t="s">
        <v>75</v>
      </c>
      <c r="F78" s="65">
        <f t="shared" si="63"/>
        <v>20</v>
      </c>
      <c r="G78" s="42">
        <f t="shared" si="64"/>
        <v>0</v>
      </c>
      <c r="H78" s="25">
        <f t="shared" si="65"/>
        <v>20</v>
      </c>
      <c r="I78" s="43">
        <f t="shared" si="66"/>
        <v>0</v>
      </c>
      <c r="J78" s="43" t="str">
        <f t="shared" si="67"/>
        <v>N</v>
      </c>
      <c r="K78" s="23" t="str">
        <f>IFERROR(VLOOKUP(E78,XC!B:M,2,FALSE),"")</f>
        <v/>
      </c>
      <c r="L78" s="23" t="str">
        <f>IFERROR(VLOOKUP(E78,XC!B:M,3,FALSE),"")</f>
        <v/>
      </c>
      <c r="M78" s="23" t="str">
        <f>IFERROR(VLOOKUP(E78,WGP!CM:CT,6,FALSE),"")</f>
        <v/>
      </c>
      <c r="N78" s="23" t="str">
        <f>IFERROR(VLOOKUP(E78,XC!B:M,4,FALSE),"")</f>
        <v/>
      </c>
      <c r="O78" s="23" t="str">
        <f>IFERROR(VLOOKUP(E78,WGP!BS:BZ,6,FALSE),"")</f>
        <v/>
      </c>
      <c r="P78" s="22" t="str">
        <f>IFERROR(VLOOKUP(E78,'Road-Relay'!C:M,11,FALSE),"")</f>
        <v/>
      </c>
      <c r="Q78" s="23" t="str">
        <f>IFERROR(VLOOKUP(E78,XC!B:M,5,FALSE),"")</f>
        <v/>
      </c>
      <c r="R78" s="24" t="str">
        <f>IFERROR(VLOOKUP(E78,'Road-Relay'!Q:AA,11,FALSE),"")</f>
        <v/>
      </c>
      <c r="S78" s="34" t="str">
        <f>IFERROR(VLOOKUP(E78,WGP!AY:BF,6,FALSE),"")</f>
        <v/>
      </c>
      <c r="T78" s="34" t="str">
        <f>IFERROR(VLOOKUP(E78,XC!B:M,6,FALSE),"")</f>
        <v/>
      </c>
      <c r="U78" s="23" t="str">
        <f>IFERROR(VLOOKUP(E78,'Road-Relay'!AE:AO,11,FALSE),"")</f>
        <v/>
      </c>
      <c r="V78" s="23" t="str">
        <f>IFERROR(VLOOKUP(E78,WGP!AE:AL,6,FALSE),"")</f>
        <v/>
      </c>
      <c r="W78" s="23" t="str">
        <f>IFERROR(VLOOKUP(E78,XC!B:M,7,FALSE),"")</f>
        <v/>
      </c>
      <c r="X78" s="23" t="str">
        <f>IFERROR(VLOOKUP(E78,'Road-Relay'!AS:BC,11,FALSE),"")</f>
        <v/>
      </c>
      <c r="Y78" s="22" t="str">
        <f>IFERROR(VLOOKUP(E78,WGP!K:R,6,FALSE),"")</f>
        <v/>
      </c>
      <c r="Z78" s="22" t="str">
        <f>IFERROR(VLOOKUP(E78,XC!B:M,8,FALSE),"")</f>
        <v/>
      </c>
      <c r="AA78" s="22" t="str">
        <f>IFERROR(VLOOKUP(E78,XC!B:M,9,FALSE),"")</f>
        <v/>
      </c>
      <c r="AB78" s="23" t="str">
        <f>IFERROR(VLOOKUP(E78,'Road-Relay'!BG:BQ,11,FALSE),"")</f>
        <v/>
      </c>
      <c r="AC78" s="23" t="str">
        <f>IFERROR(VLOOKUP(E78,XC!B:M,10,FALSE),"")</f>
        <v/>
      </c>
      <c r="AD78" s="23" t="str">
        <f>IFERROR(VLOOKUP(E78,XC!B:M,11,FALSE),"")</f>
        <v/>
      </c>
      <c r="AE78" s="23" t="str">
        <f>IFERROR(VLOOKUP(E78,WGP!DF:DM,6,FALSE),"")</f>
        <v/>
      </c>
      <c r="AF78" s="23" t="str">
        <f>IFERROR(VLOOKUP(E78,'Road-Relay'!BU:CE,11,FALSE),"")</f>
        <v/>
      </c>
      <c r="AG78" s="43">
        <f>IFERROR(VLOOKUP(E78,'Road-Relay'!CI:CS,11,FALSE),"")</f>
        <v>20</v>
      </c>
      <c r="AH78" s="62"/>
      <c r="AI78" s="42" t="str">
        <f t="shared" si="68"/>
        <v/>
      </c>
      <c r="AJ78" s="42" t="str">
        <f t="shared" si="69"/>
        <v/>
      </c>
      <c r="AK78" s="42" t="str">
        <f t="shared" si="70"/>
        <v/>
      </c>
      <c r="AL78" s="42" t="str">
        <f t="shared" si="71"/>
        <v/>
      </c>
      <c r="AM78" s="42" t="str">
        <f t="shared" si="72"/>
        <v/>
      </c>
      <c r="AN78" s="42" t="str">
        <f t="shared" si="73"/>
        <v/>
      </c>
      <c r="AO78" s="21" t="str">
        <f t="shared" si="74"/>
        <v/>
      </c>
      <c r="AP78" s="21" t="str">
        <f t="shared" si="75"/>
        <v/>
      </c>
      <c r="AQ78" s="21" t="str">
        <f t="shared" si="76"/>
        <v/>
      </c>
      <c r="AR78" s="21" t="str">
        <f t="shared" si="77"/>
        <v/>
      </c>
      <c r="AS78" s="42" t="str">
        <f t="shared" si="78"/>
        <v/>
      </c>
      <c r="AT78" s="42" t="str">
        <f t="shared" si="79"/>
        <v/>
      </c>
      <c r="AU78" s="42" t="str">
        <f t="shared" si="80"/>
        <v/>
      </c>
      <c r="AV78" s="42" t="str">
        <f t="shared" si="81"/>
        <v/>
      </c>
      <c r="AW78" s="42" t="str">
        <f t="shared" si="82"/>
        <v/>
      </c>
      <c r="AX78" s="42" t="str">
        <f t="shared" si="83"/>
        <v/>
      </c>
      <c r="AY78" s="42">
        <f t="shared" si="84"/>
        <v>20</v>
      </c>
      <c r="AZ78" s="21">
        <f t="shared" si="85"/>
        <v>20</v>
      </c>
      <c r="BA78" s="21" t="str">
        <f t="shared" si="86"/>
        <v/>
      </c>
      <c r="BB78" s="21" t="str">
        <f t="shared" si="87"/>
        <v/>
      </c>
      <c r="BC78" s="21" t="str">
        <f t="shared" si="88"/>
        <v>N</v>
      </c>
      <c r="BD78" s="21" t="str">
        <f t="shared" si="89"/>
        <v>Y</v>
      </c>
      <c r="BE78" s="21" t="str">
        <f t="shared" si="90"/>
        <v>N</v>
      </c>
      <c r="BF78" s="21" t="str">
        <f t="shared" si="91"/>
        <v>N</v>
      </c>
      <c r="BG78" s="21">
        <f t="shared" si="92"/>
        <v>1</v>
      </c>
      <c r="BH78" s="21"/>
    </row>
    <row r="79" spans="1:60" x14ac:dyDescent="0.25">
      <c r="A79" s="3"/>
      <c r="B79" s="22">
        <v>60</v>
      </c>
      <c r="C79" s="22">
        <f t="shared" si="62"/>
        <v>-12</v>
      </c>
      <c r="D79" s="22">
        <v>72</v>
      </c>
      <c r="E79" s="130" t="s">
        <v>255</v>
      </c>
      <c r="F79" s="65">
        <f t="shared" si="63"/>
        <v>20</v>
      </c>
      <c r="G79" s="42">
        <f t="shared" si="64"/>
        <v>20</v>
      </c>
      <c r="H79" s="25">
        <f t="shared" si="65"/>
        <v>0</v>
      </c>
      <c r="I79" s="43">
        <f t="shared" si="66"/>
        <v>0</v>
      </c>
      <c r="J79" s="43" t="str">
        <f t="shared" si="67"/>
        <v>N</v>
      </c>
      <c r="K79" s="23" t="str">
        <f>IFERROR(VLOOKUP(E79,XC!B:M,2,FALSE),"")</f>
        <v/>
      </c>
      <c r="L79" s="23" t="str">
        <f>IFERROR(VLOOKUP(E79,XC!B:M,3,FALSE),"")</f>
        <v/>
      </c>
      <c r="M79" s="23">
        <f>IFERROR(VLOOKUP(E79,WGP!CM:CT,6,FALSE),"")</f>
        <v>20</v>
      </c>
      <c r="N79" s="23" t="str">
        <f>IFERROR(VLOOKUP(E79,XC!B:M,4,FALSE),"")</f>
        <v/>
      </c>
      <c r="O79" s="23" t="str">
        <f>IFERROR(VLOOKUP(E79,WGP!BS:BZ,6,FALSE),"")</f>
        <v/>
      </c>
      <c r="P79" s="22" t="str">
        <f>IFERROR(VLOOKUP(E79,'Road-Relay'!C:M,11,FALSE),"")</f>
        <v/>
      </c>
      <c r="Q79" s="23" t="str">
        <f>IFERROR(VLOOKUP(E79,XC!B:M,5,FALSE),"")</f>
        <v/>
      </c>
      <c r="R79" s="24" t="str">
        <f>IFERROR(VLOOKUP(E79,'Road-Relay'!Q:AA,11,FALSE),"")</f>
        <v/>
      </c>
      <c r="S79" s="34" t="str">
        <f>IFERROR(VLOOKUP(E79,WGP!AY:BF,6,FALSE),"")</f>
        <v/>
      </c>
      <c r="T79" s="34" t="str">
        <f>IFERROR(VLOOKUP(E79,XC!B:M,6,FALSE),"")</f>
        <v/>
      </c>
      <c r="U79" s="23" t="str">
        <f>IFERROR(VLOOKUP(E79,'Road-Relay'!AE:AO,11,FALSE),"")</f>
        <v/>
      </c>
      <c r="V79" s="23" t="str">
        <f>IFERROR(VLOOKUP(E79,WGP!AE:AL,6,FALSE),"")</f>
        <v/>
      </c>
      <c r="W79" s="23" t="str">
        <f>IFERROR(VLOOKUP(E79,XC!B:M,7,FALSE),"")</f>
        <v/>
      </c>
      <c r="X79" s="23" t="str">
        <f>IFERROR(VLOOKUP(E79,'Road-Relay'!AS:BC,11,FALSE),"")</f>
        <v/>
      </c>
      <c r="Y79" s="22" t="str">
        <f>IFERROR(VLOOKUP(E79,WGP!K:R,6,FALSE),"")</f>
        <v/>
      </c>
      <c r="Z79" s="22" t="str">
        <f>IFERROR(VLOOKUP(E79,XC!B:M,8,FALSE),"")</f>
        <v/>
      </c>
      <c r="AA79" s="22" t="str">
        <f>IFERROR(VLOOKUP(E79,XC!B:M,9,FALSE),"")</f>
        <v/>
      </c>
      <c r="AB79" s="23" t="str">
        <f>IFERROR(VLOOKUP(E79,'Road-Relay'!BG:BQ,11,FALSE),"")</f>
        <v/>
      </c>
      <c r="AC79" s="23" t="str">
        <f>IFERROR(VLOOKUP(E79,XC!B:M,10,FALSE),"")</f>
        <v/>
      </c>
      <c r="AD79" s="23" t="str">
        <f>IFERROR(VLOOKUP(E79,XC!B:M,11,FALSE),"")</f>
        <v/>
      </c>
      <c r="AE79" s="23" t="str">
        <f>IFERROR(VLOOKUP(E79,WGP!DF:DM,6,FALSE),"")</f>
        <v/>
      </c>
      <c r="AF79" s="23" t="str">
        <f>IFERROR(VLOOKUP(E79,'Road-Relay'!BU:CE,11,FALSE),"")</f>
        <v/>
      </c>
      <c r="AG79" s="43" t="str">
        <f>IFERROR(VLOOKUP(E79,'Road-Relay'!CI:CS,11,FALSE),"")</f>
        <v/>
      </c>
      <c r="AH79" s="62"/>
      <c r="AI79" s="42">
        <f t="shared" si="68"/>
        <v>20</v>
      </c>
      <c r="AJ79" s="42" t="str">
        <f t="shared" si="69"/>
        <v/>
      </c>
      <c r="AK79" s="42" t="str">
        <f t="shared" si="70"/>
        <v/>
      </c>
      <c r="AL79" s="42" t="str">
        <f t="shared" si="71"/>
        <v/>
      </c>
      <c r="AM79" s="42" t="str">
        <f t="shared" si="72"/>
        <v/>
      </c>
      <c r="AN79" s="42" t="str">
        <f t="shared" si="73"/>
        <v/>
      </c>
      <c r="AO79" s="21">
        <f t="shared" si="74"/>
        <v>20</v>
      </c>
      <c r="AP79" s="21" t="str">
        <f t="shared" si="75"/>
        <v/>
      </c>
      <c r="AQ79" s="21" t="str">
        <f t="shared" si="76"/>
        <v/>
      </c>
      <c r="AR79" s="21" t="str">
        <f t="shared" si="77"/>
        <v/>
      </c>
      <c r="AS79" s="42" t="str">
        <f t="shared" si="78"/>
        <v/>
      </c>
      <c r="AT79" s="42" t="str">
        <f t="shared" si="79"/>
        <v/>
      </c>
      <c r="AU79" s="42" t="str">
        <f t="shared" si="80"/>
        <v/>
      </c>
      <c r="AV79" s="42" t="str">
        <f t="shared" si="81"/>
        <v/>
      </c>
      <c r="AW79" s="42" t="str">
        <f t="shared" si="82"/>
        <v/>
      </c>
      <c r="AX79" s="42" t="str">
        <f t="shared" si="83"/>
        <v/>
      </c>
      <c r="AY79" s="42" t="str">
        <f t="shared" si="84"/>
        <v/>
      </c>
      <c r="AZ79" s="21" t="str">
        <f t="shared" si="85"/>
        <v/>
      </c>
      <c r="BA79" s="21" t="str">
        <f t="shared" si="86"/>
        <v/>
      </c>
      <c r="BB79" s="21" t="str">
        <f t="shared" si="87"/>
        <v/>
      </c>
      <c r="BC79" s="21" t="str">
        <f t="shared" si="88"/>
        <v>Y</v>
      </c>
      <c r="BD79" s="21" t="str">
        <f t="shared" si="89"/>
        <v>N</v>
      </c>
      <c r="BE79" s="21" t="str">
        <f t="shared" si="90"/>
        <v>N</v>
      </c>
      <c r="BF79" s="21" t="str">
        <f t="shared" si="91"/>
        <v>N</v>
      </c>
      <c r="BG79" s="21">
        <f t="shared" si="92"/>
        <v>1</v>
      </c>
      <c r="BH79" s="21"/>
    </row>
    <row r="80" spans="1:60" x14ac:dyDescent="0.25">
      <c r="A80" s="3"/>
      <c r="B80" s="22">
        <v>60</v>
      </c>
      <c r="C80" s="22">
        <f t="shared" si="62"/>
        <v>-12</v>
      </c>
      <c r="D80" s="22">
        <v>72</v>
      </c>
      <c r="E80" s="130" t="s">
        <v>98</v>
      </c>
      <c r="F80" s="65">
        <f t="shared" si="63"/>
        <v>20</v>
      </c>
      <c r="G80" s="42">
        <f t="shared" si="64"/>
        <v>20</v>
      </c>
      <c r="H80" s="25">
        <f t="shared" si="65"/>
        <v>0</v>
      </c>
      <c r="I80" s="43">
        <f t="shared" si="66"/>
        <v>0</v>
      </c>
      <c r="J80" s="43" t="str">
        <f t="shared" si="67"/>
        <v>N</v>
      </c>
      <c r="K80" s="23" t="str">
        <f>IFERROR(VLOOKUP(E80,XC!B:M,2,FALSE),"")</f>
        <v/>
      </c>
      <c r="L80" s="23" t="str">
        <f>IFERROR(VLOOKUP(E80,XC!B:M,3,FALSE),"")</f>
        <v/>
      </c>
      <c r="M80" s="23" t="str">
        <f>IFERROR(VLOOKUP(E80,WGP!CM:CT,6,FALSE),"")</f>
        <v/>
      </c>
      <c r="N80" s="23" t="str">
        <f>IFERROR(VLOOKUP(E80,XC!B:M,4,FALSE),"")</f>
        <v/>
      </c>
      <c r="O80" s="23">
        <f>IFERROR(VLOOKUP(E80,WGP!BS:BZ,6,FALSE),"")</f>
        <v>20</v>
      </c>
      <c r="P80" s="22" t="str">
        <f>IFERROR(VLOOKUP(E80,'Road-Relay'!C:M,11,FALSE),"")</f>
        <v/>
      </c>
      <c r="Q80" s="23" t="str">
        <f>IFERROR(VLOOKUP(E80,XC!B:M,5,FALSE),"")</f>
        <v/>
      </c>
      <c r="R80" s="24" t="str">
        <f>IFERROR(VLOOKUP(E80,'Road-Relay'!Q:AA,11,FALSE),"")</f>
        <v/>
      </c>
      <c r="S80" s="34" t="str">
        <f>IFERROR(VLOOKUP(E80,WGP!AY:BF,6,FALSE),"")</f>
        <v/>
      </c>
      <c r="T80" s="34" t="str">
        <f>IFERROR(VLOOKUP(E80,XC!B:M,6,FALSE),"")</f>
        <v/>
      </c>
      <c r="U80" s="23" t="str">
        <f>IFERROR(VLOOKUP(E80,'Road-Relay'!AE:AO,11,FALSE),"")</f>
        <v/>
      </c>
      <c r="V80" s="23" t="str">
        <f>IFERROR(VLOOKUP(E80,WGP!AE:AL,6,FALSE),"")</f>
        <v/>
      </c>
      <c r="W80" s="23" t="str">
        <f>IFERROR(VLOOKUP(E80,XC!B:M,7,FALSE),"")</f>
        <v/>
      </c>
      <c r="X80" s="23" t="str">
        <f>IFERROR(VLOOKUP(E80,'Road-Relay'!AS:BC,11,FALSE),"")</f>
        <v/>
      </c>
      <c r="Y80" s="22" t="str">
        <f>IFERROR(VLOOKUP(E80,WGP!K:R,6,FALSE),"")</f>
        <v/>
      </c>
      <c r="Z80" s="22" t="str">
        <f>IFERROR(VLOOKUP(E80,XC!B:M,8,FALSE),"")</f>
        <v/>
      </c>
      <c r="AA80" s="22" t="str">
        <f>IFERROR(VLOOKUP(E80,XC!B:M,9,FALSE),"")</f>
        <v/>
      </c>
      <c r="AB80" s="23" t="str">
        <f>IFERROR(VLOOKUP(E80,'Road-Relay'!BG:BQ,11,FALSE),"")</f>
        <v/>
      </c>
      <c r="AC80" s="23" t="str">
        <f>IFERROR(VLOOKUP(E80,XC!B:M,10,FALSE),"")</f>
        <v/>
      </c>
      <c r="AD80" s="23" t="str">
        <f>IFERROR(VLOOKUP(E80,XC!B:M,11,FALSE),"")</f>
        <v/>
      </c>
      <c r="AE80" s="23" t="str">
        <f>IFERROR(VLOOKUP(E80,WGP!DF:DM,6,FALSE),"")</f>
        <v/>
      </c>
      <c r="AF80" s="23" t="str">
        <f>IFERROR(VLOOKUP(E80,'Road-Relay'!BU:CE,11,FALSE),"")</f>
        <v/>
      </c>
      <c r="AG80" s="43" t="str">
        <f>IFERROR(VLOOKUP(E80,'Road-Relay'!CI:CS,11,FALSE),"")</f>
        <v/>
      </c>
      <c r="AH80" s="62"/>
      <c r="AI80" s="42" t="str">
        <f t="shared" si="68"/>
        <v/>
      </c>
      <c r="AJ80" s="42">
        <f t="shared" si="69"/>
        <v>20</v>
      </c>
      <c r="AK80" s="42" t="str">
        <f t="shared" si="70"/>
        <v/>
      </c>
      <c r="AL80" s="42" t="str">
        <f t="shared" si="71"/>
        <v/>
      </c>
      <c r="AM80" s="42" t="str">
        <f t="shared" si="72"/>
        <v/>
      </c>
      <c r="AN80" s="42" t="str">
        <f t="shared" si="73"/>
        <v/>
      </c>
      <c r="AO80" s="21">
        <f t="shared" si="74"/>
        <v>20</v>
      </c>
      <c r="AP80" s="21" t="str">
        <f t="shared" si="75"/>
        <v/>
      </c>
      <c r="AQ80" s="21" t="str">
        <f t="shared" si="76"/>
        <v/>
      </c>
      <c r="AR80" s="21" t="str">
        <f t="shared" si="77"/>
        <v/>
      </c>
      <c r="AS80" s="42" t="str">
        <f t="shared" si="78"/>
        <v/>
      </c>
      <c r="AT80" s="42" t="str">
        <f t="shared" si="79"/>
        <v/>
      </c>
      <c r="AU80" s="42" t="str">
        <f t="shared" si="80"/>
        <v/>
      </c>
      <c r="AV80" s="42" t="str">
        <f t="shared" si="81"/>
        <v/>
      </c>
      <c r="AW80" s="42" t="str">
        <f t="shared" si="82"/>
        <v/>
      </c>
      <c r="AX80" s="42" t="str">
        <f t="shared" si="83"/>
        <v/>
      </c>
      <c r="AY80" s="42" t="str">
        <f t="shared" si="84"/>
        <v/>
      </c>
      <c r="AZ80" s="21" t="str">
        <f t="shared" si="85"/>
        <v/>
      </c>
      <c r="BA80" s="21" t="str">
        <f t="shared" si="86"/>
        <v/>
      </c>
      <c r="BB80" s="21" t="str">
        <f t="shared" si="87"/>
        <v/>
      </c>
      <c r="BC80" s="21" t="str">
        <f t="shared" si="88"/>
        <v>Y</v>
      </c>
      <c r="BD80" s="21" t="str">
        <f t="shared" si="89"/>
        <v>N</v>
      </c>
      <c r="BE80" s="21" t="str">
        <f t="shared" si="90"/>
        <v>N</v>
      </c>
      <c r="BF80" s="21" t="str">
        <f t="shared" si="91"/>
        <v>N</v>
      </c>
      <c r="BG80" s="21">
        <f t="shared" si="92"/>
        <v>1</v>
      </c>
      <c r="BH80" s="21"/>
    </row>
    <row r="81" spans="1:60" x14ac:dyDescent="0.25">
      <c r="A81" s="3"/>
      <c r="B81" s="22">
        <v>64</v>
      </c>
      <c r="C81" s="22">
        <f t="shared" si="62"/>
        <v>-8</v>
      </c>
      <c r="D81" s="22">
        <v>72</v>
      </c>
      <c r="E81" s="130" t="s">
        <v>158</v>
      </c>
      <c r="F81" s="65">
        <f t="shared" si="63"/>
        <v>20</v>
      </c>
      <c r="G81" s="42">
        <f t="shared" si="64"/>
        <v>0</v>
      </c>
      <c r="H81" s="25">
        <f t="shared" si="65"/>
        <v>0</v>
      </c>
      <c r="I81" s="43">
        <f t="shared" si="66"/>
        <v>20</v>
      </c>
      <c r="J81" s="43" t="str">
        <f t="shared" si="67"/>
        <v>N</v>
      </c>
      <c r="K81" s="23">
        <f>IFERROR(VLOOKUP(E81,XC!B:M,2,FALSE),"")</f>
        <v>5</v>
      </c>
      <c r="L81" s="23">
        <f>IFERROR(VLOOKUP(E81,XC!B:M,3,FALSE),"")</f>
        <v>5</v>
      </c>
      <c r="M81" s="23" t="str">
        <f>IFERROR(VLOOKUP(E81,WGP!CM:CT,6,FALSE),"")</f>
        <v/>
      </c>
      <c r="N81" s="23">
        <f>IFERROR(VLOOKUP(E81,XC!B:M,4,FALSE),"")</f>
        <v>0</v>
      </c>
      <c r="O81" s="23" t="str">
        <f>IFERROR(VLOOKUP(E81,WGP!BS:BZ,6,FALSE),"")</f>
        <v/>
      </c>
      <c r="P81" s="22" t="str">
        <f>IFERROR(VLOOKUP(E81,'Road-Relay'!C:M,11,FALSE),"")</f>
        <v/>
      </c>
      <c r="Q81" s="23">
        <f>IFERROR(VLOOKUP(E81,XC!B:M,5,FALSE),"")</f>
        <v>5</v>
      </c>
      <c r="R81" s="24" t="str">
        <f>IFERROR(VLOOKUP(E81,'Road-Relay'!Q:AA,11,FALSE),"")</f>
        <v/>
      </c>
      <c r="S81" s="34" t="str">
        <f>IFERROR(VLOOKUP(E81,WGP!AY:BF,6,FALSE),"")</f>
        <v/>
      </c>
      <c r="T81" s="34">
        <f>IFERROR(VLOOKUP(E81,XC!B:M,6,FALSE),"")</f>
        <v>0</v>
      </c>
      <c r="U81" s="23" t="str">
        <f>IFERROR(VLOOKUP(E81,'Road-Relay'!AE:AO,11,FALSE),"")</f>
        <v/>
      </c>
      <c r="V81" s="23" t="str">
        <f>IFERROR(VLOOKUP(E81,WGP!AE:AL,6,FALSE),"")</f>
        <v/>
      </c>
      <c r="W81" s="23">
        <f>IFERROR(VLOOKUP(E81,XC!B:M,7,FALSE),"")</f>
        <v>5</v>
      </c>
      <c r="X81" s="23" t="str">
        <f>IFERROR(VLOOKUP(E81,'Road-Relay'!AS:BC,11,FALSE),"")</f>
        <v/>
      </c>
      <c r="Y81" s="22" t="str">
        <f>IFERROR(VLOOKUP(E81,WGP!K:R,6,FALSE),"")</f>
        <v/>
      </c>
      <c r="Z81" s="22">
        <f>IFERROR(VLOOKUP(E81,XC!B:M,8,FALSE),"")</f>
        <v>0</v>
      </c>
      <c r="AA81" s="22">
        <f>IFERROR(VLOOKUP(E81,XC!B:M,9,FALSE),"")</f>
        <v>0</v>
      </c>
      <c r="AB81" s="23" t="str">
        <f>IFERROR(VLOOKUP(E81,'Road-Relay'!BG:BQ,11,FALSE),"")</f>
        <v/>
      </c>
      <c r="AC81" s="23">
        <f>IFERROR(VLOOKUP(E81,XC!B:M,10,FALSE),"")</f>
        <v>0</v>
      </c>
      <c r="AD81" s="23">
        <f>IFERROR(VLOOKUP(E81,XC!B:M,11,FALSE),"")</f>
        <v>0</v>
      </c>
      <c r="AE81" s="23" t="str">
        <f>IFERROR(VLOOKUP(E81,WGP!DF:DM,6,FALSE),"")</f>
        <v/>
      </c>
      <c r="AF81" s="23" t="str">
        <f>IFERROR(VLOOKUP(E81,'Road-Relay'!BU:CE,11,FALSE),"")</f>
        <v/>
      </c>
      <c r="AG81" s="43" t="str">
        <f>IFERROR(VLOOKUP(E81,'Road-Relay'!CI:CS,11,FALSE),"")</f>
        <v/>
      </c>
      <c r="AH81" s="62"/>
      <c r="AI81" s="42" t="str">
        <f t="shared" si="68"/>
        <v/>
      </c>
      <c r="AJ81" s="42" t="str">
        <f t="shared" si="69"/>
        <v/>
      </c>
      <c r="AK81" s="42" t="str">
        <f t="shared" si="70"/>
        <v/>
      </c>
      <c r="AL81" s="42" t="str">
        <f t="shared" si="71"/>
        <v/>
      </c>
      <c r="AM81" s="42" t="str">
        <f t="shared" si="72"/>
        <v/>
      </c>
      <c r="AN81" s="42" t="str">
        <f t="shared" si="73"/>
        <v/>
      </c>
      <c r="AO81" s="21" t="str">
        <f t="shared" si="74"/>
        <v/>
      </c>
      <c r="AP81" s="21" t="str">
        <f t="shared" si="75"/>
        <v/>
      </c>
      <c r="AQ81" s="21" t="str">
        <f t="shared" si="76"/>
        <v/>
      </c>
      <c r="AR81" s="21" t="str">
        <f t="shared" si="77"/>
        <v/>
      </c>
      <c r="AS81" s="42" t="str">
        <f t="shared" si="78"/>
        <v/>
      </c>
      <c r="AT81" s="42" t="str">
        <f t="shared" si="79"/>
        <v/>
      </c>
      <c r="AU81" s="42" t="str">
        <f t="shared" si="80"/>
        <v/>
      </c>
      <c r="AV81" s="42" t="str">
        <f t="shared" si="81"/>
        <v/>
      </c>
      <c r="AW81" s="42" t="str">
        <f t="shared" si="82"/>
        <v/>
      </c>
      <c r="AX81" s="42" t="str">
        <f t="shared" si="83"/>
        <v/>
      </c>
      <c r="AY81" s="42" t="str">
        <f t="shared" si="84"/>
        <v/>
      </c>
      <c r="AZ81" s="21" t="str">
        <f t="shared" si="85"/>
        <v/>
      </c>
      <c r="BA81" s="21" t="str">
        <f t="shared" si="86"/>
        <v/>
      </c>
      <c r="BB81" s="21" t="str">
        <f t="shared" si="87"/>
        <v/>
      </c>
      <c r="BC81" s="21" t="str">
        <f t="shared" si="88"/>
        <v>N</v>
      </c>
      <c r="BD81" s="21" t="str">
        <f t="shared" si="89"/>
        <v>N</v>
      </c>
      <c r="BE81" s="21" t="str">
        <f t="shared" si="90"/>
        <v>N</v>
      </c>
      <c r="BF81" s="21" t="str">
        <f t="shared" si="91"/>
        <v>Y</v>
      </c>
      <c r="BG81" s="21">
        <f t="shared" si="92"/>
        <v>1</v>
      </c>
      <c r="BH81" s="21"/>
    </row>
    <row r="82" spans="1:60" x14ac:dyDescent="0.25">
      <c r="A82" s="3"/>
      <c r="B82" s="22">
        <v>95</v>
      </c>
      <c r="C82" s="22">
        <f t="shared" si="62"/>
        <v>19</v>
      </c>
      <c r="D82" s="22">
        <v>76</v>
      </c>
      <c r="E82" s="130" t="s">
        <v>70</v>
      </c>
      <c r="F82" s="65">
        <f t="shared" si="63"/>
        <v>19</v>
      </c>
      <c r="G82" s="42">
        <f t="shared" si="64"/>
        <v>0</v>
      </c>
      <c r="H82" s="25">
        <f t="shared" si="65"/>
        <v>19</v>
      </c>
      <c r="I82" s="43">
        <f t="shared" si="66"/>
        <v>0</v>
      </c>
      <c r="J82" s="43" t="str">
        <f t="shared" si="67"/>
        <v>N</v>
      </c>
      <c r="K82" s="23" t="str">
        <f>IFERROR(VLOOKUP(E82,XC!B:M,2,FALSE),"")</f>
        <v/>
      </c>
      <c r="L82" s="23" t="str">
        <f>IFERROR(VLOOKUP(E82,XC!B:M,3,FALSE),"")</f>
        <v/>
      </c>
      <c r="M82" s="23" t="str">
        <f>IFERROR(VLOOKUP(E82,WGP!CM:CT,6,FALSE),"")</f>
        <v/>
      </c>
      <c r="N82" s="23" t="str">
        <f>IFERROR(VLOOKUP(E82,XC!B:M,4,FALSE),"")</f>
        <v/>
      </c>
      <c r="O82" s="23" t="str">
        <f>IFERROR(VLOOKUP(E82,WGP!BS:BZ,6,FALSE),"")</f>
        <v/>
      </c>
      <c r="P82" s="22" t="str">
        <f>IFERROR(VLOOKUP(E82,'Road-Relay'!C:M,11,FALSE),"")</f>
        <v/>
      </c>
      <c r="Q82" s="23" t="str">
        <f>IFERROR(VLOOKUP(E82,XC!B:M,5,FALSE),"")</f>
        <v/>
      </c>
      <c r="R82" s="24" t="str">
        <f>IFERROR(VLOOKUP(E82,'Road-Relay'!Q:AA,11,FALSE),"")</f>
        <v/>
      </c>
      <c r="S82" s="34" t="str">
        <f>IFERROR(VLOOKUP(E82,WGP!AY:BF,6,FALSE),"")</f>
        <v/>
      </c>
      <c r="T82" s="34" t="str">
        <f>IFERROR(VLOOKUP(E82,XC!B:M,6,FALSE),"")</f>
        <v/>
      </c>
      <c r="U82" s="23" t="str">
        <f>IFERROR(VLOOKUP(E82,'Road-Relay'!AE:AO,11,FALSE),"")</f>
        <v/>
      </c>
      <c r="V82" s="23" t="str">
        <f>IFERROR(VLOOKUP(E82,WGP!AE:AL,6,FALSE),"")</f>
        <v/>
      </c>
      <c r="W82" s="23" t="str">
        <f>IFERROR(VLOOKUP(E82,XC!B:M,7,FALSE),"")</f>
        <v/>
      </c>
      <c r="X82" s="23">
        <f>IFERROR(VLOOKUP(E82,'Road-Relay'!AS:BC,11,FALSE),"")</f>
        <v>19</v>
      </c>
      <c r="Y82" s="22" t="str">
        <f>IFERROR(VLOOKUP(E82,WGP!K:R,6,FALSE),"")</f>
        <v/>
      </c>
      <c r="Z82" s="22" t="str">
        <f>IFERROR(VLOOKUP(E82,XC!B:M,8,FALSE),"")</f>
        <v/>
      </c>
      <c r="AA82" s="22" t="str">
        <f>IFERROR(VLOOKUP(E82,XC!B:M,9,FALSE),"")</f>
        <v/>
      </c>
      <c r="AB82" s="23" t="str">
        <f>IFERROR(VLOOKUP(E82,'Road-Relay'!BG:BQ,11,FALSE),"")</f>
        <v/>
      </c>
      <c r="AC82" s="23" t="str">
        <f>IFERROR(VLOOKUP(E82,XC!B:M,10,FALSE),"")</f>
        <v/>
      </c>
      <c r="AD82" s="23" t="str">
        <f>IFERROR(VLOOKUP(E82,XC!B:M,11,FALSE),"")</f>
        <v/>
      </c>
      <c r="AE82" s="23" t="str">
        <f>IFERROR(VLOOKUP(E82,WGP!DF:DM,6,FALSE),"")</f>
        <v/>
      </c>
      <c r="AF82" s="23" t="str">
        <f>IFERROR(VLOOKUP(E82,'Road-Relay'!BU:CE,11,FALSE),"")</f>
        <v/>
      </c>
      <c r="AG82" s="43" t="str">
        <f>IFERROR(VLOOKUP(E82,'Road-Relay'!CI:CS,11,FALSE),"")</f>
        <v/>
      </c>
      <c r="AH82" s="62"/>
      <c r="AI82" s="42" t="str">
        <f t="shared" si="68"/>
        <v/>
      </c>
      <c r="AJ82" s="42" t="str">
        <f t="shared" si="69"/>
        <v/>
      </c>
      <c r="AK82" s="42" t="str">
        <f t="shared" si="70"/>
        <v/>
      </c>
      <c r="AL82" s="42" t="str">
        <f t="shared" si="71"/>
        <v/>
      </c>
      <c r="AM82" s="42" t="str">
        <f t="shared" si="72"/>
        <v/>
      </c>
      <c r="AN82" s="42" t="str">
        <f t="shared" si="73"/>
        <v/>
      </c>
      <c r="AO82" s="21" t="str">
        <f t="shared" si="74"/>
        <v/>
      </c>
      <c r="AP82" s="21" t="str">
        <f t="shared" si="75"/>
        <v/>
      </c>
      <c r="AQ82" s="21" t="str">
        <f t="shared" si="76"/>
        <v/>
      </c>
      <c r="AR82" s="21" t="str">
        <f t="shared" si="77"/>
        <v/>
      </c>
      <c r="AS82" s="42" t="str">
        <f t="shared" si="78"/>
        <v/>
      </c>
      <c r="AT82" s="42" t="str">
        <f t="shared" si="79"/>
        <v/>
      </c>
      <c r="AU82" s="42" t="str">
        <f t="shared" si="80"/>
        <v/>
      </c>
      <c r="AV82" s="42">
        <f t="shared" si="81"/>
        <v>19</v>
      </c>
      <c r="AW82" s="42" t="str">
        <f t="shared" si="82"/>
        <v/>
      </c>
      <c r="AX82" s="42" t="str">
        <f t="shared" si="83"/>
        <v/>
      </c>
      <c r="AY82" s="42" t="str">
        <f t="shared" si="84"/>
        <v/>
      </c>
      <c r="AZ82" s="21">
        <f t="shared" si="85"/>
        <v>19</v>
      </c>
      <c r="BA82" s="21" t="str">
        <f t="shared" si="86"/>
        <v/>
      </c>
      <c r="BB82" s="21" t="str">
        <f t="shared" si="87"/>
        <v/>
      </c>
      <c r="BC82" s="21" t="str">
        <f t="shared" si="88"/>
        <v>N</v>
      </c>
      <c r="BD82" s="21" t="str">
        <f t="shared" si="89"/>
        <v>Y</v>
      </c>
      <c r="BE82" s="21" t="str">
        <f t="shared" si="90"/>
        <v>N</v>
      </c>
      <c r="BF82" s="21" t="str">
        <f t="shared" si="91"/>
        <v>N</v>
      </c>
      <c r="BG82" s="21">
        <f t="shared" si="92"/>
        <v>1</v>
      </c>
      <c r="BH82" s="21"/>
    </row>
    <row r="83" spans="1:60" x14ac:dyDescent="0.25">
      <c r="A83" s="3"/>
      <c r="B83" s="22">
        <v>64</v>
      </c>
      <c r="C83" s="22">
        <f t="shared" si="62"/>
        <v>-13</v>
      </c>
      <c r="D83" s="22">
        <v>77</v>
      </c>
      <c r="E83" s="130" t="s">
        <v>235</v>
      </c>
      <c r="F83" s="65">
        <f t="shared" si="63"/>
        <v>15</v>
      </c>
      <c r="G83" s="42">
        <f t="shared" si="64"/>
        <v>0</v>
      </c>
      <c r="H83" s="25">
        <f t="shared" si="65"/>
        <v>0</v>
      </c>
      <c r="I83" s="43">
        <f t="shared" si="66"/>
        <v>15</v>
      </c>
      <c r="J83" s="43" t="str">
        <f t="shared" si="67"/>
        <v>N</v>
      </c>
      <c r="K83" s="23">
        <f>IFERROR(VLOOKUP(E83,XC!B:M,2,FALSE),"")</f>
        <v>5</v>
      </c>
      <c r="L83" s="23">
        <f>IFERROR(VLOOKUP(E83,XC!B:M,3,FALSE),"")</f>
        <v>5</v>
      </c>
      <c r="M83" s="23" t="str">
        <f>IFERROR(VLOOKUP(E83,WGP!CM:CT,6,FALSE),"")</f>
        <v/>
      </c>
      <c r="N83" s="23">
        <f>IFERROR(VLOOKUP(E83,XC!B:M,4,FALSE),"")</f>
        <v>0</v>
      </c>
      <c r="O83" s="23" t="str">
        <f>IFERROR(VLOOKUP(E83,WGP!BS:BZ,6,FALSE),"")</f>
        <v/>
      </c>
      <c r="P83" s="22" t="str">
        <f>IFERROR(VLOOKUP(E83,'Road-Relay'!C:M,11,FALSE),"")</f>
        <v/>
      </c>
      <c r="Q83" s="23">
        <f>IFERROR(VLOOKUP(E83,XC!B:M,5,FALSE),"")</f>
        <v>5</v>
      </c>
      <c r="R83" s="24" t="str">
        <f>IFERROR(VLOOKUP(E83,'Road-Relay'!Q:AA,11,FALSE),"")</f>
        <v/>
      </c>
      <c r="S83" s="34" t="str">
        <f>IFERROR(VLOOKUP(E83,WGP!AY:BF,6,FALSE),"")</f>
        <v/>
      </c>
      <c r="T83" s="34">
        <f>IFERROR(VLOOKUP(E83,XC!B:M,6,FALSE),"")</f>
        <v>0</v>
      </c>
      <c r="U83" s="23" t="str">
        <f>IFERROR(VLOOKUP(E83,'Road-Relay'!AE:AO,11,FALSE),"")</f>
        <v/>
      </c>
      <c r="V83" s="23" t="str">
        <f>IFERROR(VLOOKUP(E83,WGP!AE:AL,6,FALSE),"")</f>
        <v/>
      </c>
      <c r="W83" s="23">
        <f>IFERROR(VLOOKUP(E83,XC!B:M,7,FALSE),"")</f>
        <v>0</v>
      </c>
      <c r="X83" s="23" t="str">
        <f>IFERROR(VLOOKUP(E83,'Road-Relay'!AS:BC,11,FALSE),"")</f>
        <v/>
      </c>
      <c r="Y83" s="22" t="str">
        <f>IFERROR(VLOOKUP(E83,WGP!K:R,6,FALSE),"")</f>
        <v/>
      </c>
      <c r="Z83" s="22">
        <f>IFERROR(VLOOKUP(E83,XC!B:M,8,FALSE),"")</f>
        <v>0</v>
      </c>
      <c r="AA83" s="22">
        <f>IFERROR(VLOOKUP(E83,XC!B:M,9,FALSE),"")</f>
        <v>0</v>
      </c>
      <c r="AB83" s="23" t="str">
        <f>IFERROR(VLOOKUP(E83,'Road-Relay'!BG:BQ,11,FALSE),"")</f>
        <v/>
      </c>
      <c r="AC83" s="23">
        <f>IFERROR(VLOOKUP(E83,XC!B:M,10,FALSE),"")</f>
        <v>0</v>
      </c>
      <c r="AD83" s="23">
        <f>IFERROR(VLOOKUP(E83,XC!B:M,11,FALSE),"")</f>
        <v>0</v>
      </c>
      <c r="AE83" s="23" t="str">
        <f>IFERROR(VLOOKUP(E83,WGP!DF:DM,6,FALSE),"")</f>
        <v/>
      </c>
      <c r="AF83" s="23" t="str">
        <f>IFERROR(VLOOKUP(E83,'Road-Relay'!BU:CE,11,FALSE),"")</f>
        <v/>
      </c>
      <c r="AG83" s="43" t="str">
        <f>IFERROR(VLOOKUP(E83,'Road-Relay'!CI:CS,11,FALSE),"")</f>
        <v/>
      </c>
      <c r="AH83" s="62"/>
      <c r="AI83" s="42" t="str">
        <f t="shared" si="68"/>
        <v/>
      </c>
      <c r="AJ83" s="42" t="str">
        <f t="shared" si="69"/>
        <v/>
      </c>
      <c r="AK83" s="42" t="str">
        <f t="shared" si="70"/>
        <v/>
      </c>
      <c r="AL83" s="42" t="str">
        <f t="shared" si="71"/>
        <v/>
      </c>
      <c r="AM83" s="42" t="str">
        <f t="shared" si="72"/>
        <v/>
      </c>
      <c r="AN83" s="42" t="str">
        <f t="shared" si="73"/>
        <v/>
      </c>
      <c r="AO83" s="21" t="str">
        <f t="shared" si="74"/>
        <v/>
      </c>
      <c r="AP83" s="21" t="str">
        <f t="shared" si="75"/>
        <v/>
      </c>
      <c r="AQ83" s="21" t="str">
        <f t="shared" si="76"/>
        <v/>
      </c>
      <c r="AR83" s="21" t="str">
        <f t="shared" si="77"/>
        <v/>
      </c>
      <c r="AS83" s="42" t="str">
        <f t="shared" si="78"/>
        <v/>
      </c>
      <c r="AT83" s="42" t="str">
        <f t="shared" si="79"/>
        <v/>
      </c>
      <c r="AU83" s="42" t="str">
        <f t="shared" si="80"/>
        <v/>
      </c>
      <c r="AV83" s="42" t="str">
        <f t="shared" si="81"/>
        <v/>
      </c>
      <c r="AW83" s="42" t="str">
        <f t="shared" si="82"/>
        <v/>
      </c>
      <c r="AX83" s="42" t="str">
        <f t="shared" si="83"/>
        <v/>
      </c>
      <c r="AY83" s="42" t="str">
        <f t="shared" si="84"/>
        <v/>
      </c>
      <c r="AZ83" s="21" t="str">
        <f t="shared" si="85"/>
        <v/>
      </c>
      <c r="BA83" s="21" t="str">
        <f t="shared" si="86"/>
        <v/>
      </c>
      <c r="BB83" s="21" t="str">
        <f t="shared" si="87"/>
        <v/>
      </c>
      <c r="BC83" s="21" t="str">
        <f t="shared" si="88"/>
        <v>N</v>
      </c>
      <c r="BD83" s="21" t="str">
        <f t="shared" si="89"/>
        <v>N</v>
      </c>
      <c r="BE83" s="21" t="str">
        <f t="shared" si="90"/>
        <v>N</v>
      </c>
      <c r="BF83" s="21" t="str">
        <f t="shared" si="91"/>
        <v>Y</v>
      </c>
      <c r="BG83" s="21">
        <f t="shared" si="92"/>
        <v>1</v>
      </c>
      <c r="BH83" s="21"/>
    </row>
    <row r="84" spans="1:60" x14ac:dyDescent="0.25">
      <c r="A84" s="3"/>
      <c r="B84" s="22">
        <v>67</v>
      </c>
      <c r="C84" s="22">
        <f t="shared" si="62"/>
        <v>-11</v>
      </c>
      <c r="D84" s="22">
        <v>78</v>
      </c>
      <c r="E84" s="130" t="s">
        <v>170</v>
      </c>
      <c r="F84" s="65">
        <f t="shared" si="63"/>
        <v>10</v>
      </c>
      <c r="G84" s="42">
        <f t="shared" si="64"/>
        <v>0</v>
      </c>
      <c r="H84" s="25">
        <f t="shared" si="65"/>
        <v>0</v>
      </c>
      <c r="I84" s="43">
        <f t="shared" si="66"/>
        <v>10</v>
      </c>
      <c r="J84" s="43" t="str">
        <f t="shared" si="67"/>
        <v>N</v>
      </c>
      <c r="K84" s="23">
        <f>IFERROR(VLOOKUP(E84,XC!B:M,2,FALSE),"")</f>
        <v>5</v>
      </c>
      <c r="L84" s="23">
        <f>IFERROR(VLOOKUP(E84,XC!B:M,3,FALSE),"")</f>
        <v>0</v>
      </c>
      <c r="M84" s="23" t="str">
        <f>IFERROR(VLOOKUP(E84,WGP!CM:CT,6,FALSE),"")</f>
        <v/>
      </c>
      <c r="N84" s="23">
        <f>IFERROR(VLOOKUP(E84,XC!B:M,4,FALSE),"")</f>
        <v>5</v>
      </c>
      <c r="O84" s="23" t="str">
        <f>IFERROR(VLOOKUP(E84,WGP!BS:BZ,6,FALSE),"")</f>
        <v/>
      </c>
      <c r="P84" s="22" t="str">
        <f>IFERROR(VLOOKUP(E84,'Road-Relay'!C:M,11,FALSE),"")</f>
        <v/>
      </c>
      <c r="Q84" s="23">
        <f>IFERROR(VLOOKUP(E84,XC!B:M,5,FALSE),"")</f>
        <v>0</v>
      </c>
      <c r="R84" s="24" t="str">
        <f>IFERROR(VLOOKUP(E84,'Road-Relay'!Q:AA,11,FALSE),"")</f>
        <v/>
      </c>
      <c r="S84" s="34" t="str">
        <f>IFERROR(VLOOKUP(E84,WGP!AY:BF,6,FALSE),"")</f>
        <v/>
      </c>
      <c r="T84" s="34">
        <f>IFERROR(VLOOKUP(E84,XC!B:M,6,FALSE),"")</f>
        <v>0</v>
      </c>
      <c r="U84" s="23" t="str">
        <f>IFERROR(VLOOKUP(E84,'Road-Relay'!AE:AO,11,FALSE),"")</f>
        <v/>
      </c>
      <c r="V84" s="23" t="str">
        <f>IFERROR(VLOOKUP(E84,WGP!AE:AL,6,FALSE),"")</f>
        <v/>
      </c>
      <c r="W84" s="23">
        <f>IFERROR(VLOOKUP(E84,XC!B:M,7,FALSE),"")</f>
        <v>0</v>
      </c>
      <c r="X84" s="23" t="str">
        <f>IFERROR(VLOOKUP(E84,'Road-Relay'!AS:BC,11,FALSE),"")</f>
        <v/>
      </c>
      <c r="Y84" s="22" t="str">
        <f>IFERROR(VLOOKUP(E84,WGP!K:R,6,FALSE),"")</f>
        <v/>
      </c>
      <c r="Z84" s="22">
        <f>IFERROR(VLOOKUP(E84,XC!B:M,8,FALSE),"")</f>
        <v>0</v>
      </c>
      <c r="AA84" s="22">
        <f>IFERROR(VLOOKUP(E84,XC!B:M,9,FALSE),"")</f>
        <v>0</v>
      </c>
      <c r="AB84" s="23" t="str">
        <f>IFERROR(VLOOKUP(E84,'Road-Relay'!BG:BQ,11,FALSE),"")</f>
        <v/>
      </c>
      <c r="AC84" s="23">
        <f>IFERROR(VLOOKUP(E84,XC!B:M,10,FALSE),"")</f>
        <v>0</v>
      </c>
      <c r="AD84" s="23">
        <f>IFERROR(VLOOKUP(E84,XC!B:M,11,FALSE),"")</f>
        <v>0</v>
      </c>
      <c r="AE84" s="23" t="str">
        <f>IFERROR(VLOOKUP(E84,WGP!DF:DM,6,FALSE),"")</f>
        <v/>
      </c>
      <c r="AF84" s="23" t="str">
        <f>IFERROR(VLOOKUP(E84,'Road-Relay'!BU:CE,11,FALSE),"")</f>
        <v/>
      </c>
      <c r="AG84" s="43" t="str">
        <f>IFERROR(VLOOKUP(E84,'Road-Relay'!CI:CS,11,FALSE),"")</f>
        <v/>
      </c>
      <c r="AH84" s="62"/>
      <c r="AI84" s="42" t="str">
        <f t="shared" si="68"/>
        <v/>
      </c>
      <c r="AJ84" s="42" t="str">
        <f t="shared" si="69"/>
        <v/>
      </c>
      <c r="AK84" s="42" t="str">
        <f t="shared" si="70"/>
        <v/>
      </c>
      <c r="AL84" s="42" t="str">
        <f t="shared" si="71"/>
        <v/>
      </c>
      <c r="AM84" s="42" t="str">
        <f t="shared" si="72"/>
        <v/>
      </c>
      <c r="AN84" s="42" t="str">
        <f t="shared" si="73"/>
        <v/>
      </c>
      <c r="AO84" s="21" t="str">
        <f t="shared" si="74"/>
        <v/>
      </c>
      <c r="AP84" s="21" t="str">
        <f t="shared" si="75"/>
        <v/>
      </c>
      <c r="AQ84" s="21" t="str">
        <f t="shared" si="76"/>
        <v/>
      </c>
      <c r="AR84" s="21" t="str">
        <f t="shared" si="77"/>
        <v/>
      </c>
      <c r="AS84" s="42" t="str">
        <f t="shared" si="78"/>
        <v/>
      </c>
      <c r="AT84" s="42" t="str">
        <f t="shared" si="79"/>
        <v/>
      </c>
      <c r="AU84" s="42" t="str">
        <f t="shared" si="80"/>
        <v/>
      </c>
      <c r="AV84" s="42" t="str">
        <f t="shared" si="81"/>
        <v/>
      </c>
      <c r="AW84" s="42" t="str">
        <f t="shared" si="82"/>
        <v/>
      </c>
      <c r="AX84" s="42" t="str">
        <f t="shared" si="83"/>
        <v/>
      </c>
      <c r="AY84" s="42" t="str">
        <f t="shared" si="84"/>
        <v/>
      </c>
      <c r="AZ84" s="21" t="str">
        <f t="shared" si="85"/>
        <v/>
      </c>
      <c r="BA84" s="21" t="str">
        <f t="shared" si="86"/>
        <v/>
      </c>
      <c r="BB84" s="21" t="str">
        <f t="shared" si="87"/>
        <v/>
      </c>
      <c r="BC84" s="21" t="str">
        <f t="shared" si="88"/>
        <v>N</v>
      </c>
      <c r="BD84" s="21" t="str">
        <f t="shared" si="89"/>
        <v>N</v>
      </c>
      <c r="BE84" s="21" t="str">
        <f t="shared" si="90"/>
        <v>N</v>
      </c>
      <c r="BF84" s="21" t="str">
        <f t="shared" si="91"/>
        <v>Y</v>
      </c>
      <c r="BG84" s="21">
        <f t="shared" si="92"/>
        <v>1</v>
      </c>
      <c r="BH84" s="21"/>
    </row>
    <row r="85" spans="1:60" x14ac:dyDescent="0.25">
      <c r="A85" s="3"/>
      <c r="B85" s="22">
        <v>67</v>
      </c>
      <c r="C85" s="22">
        <f t="shared" si="62"/>
        <v>-11</v>
      </c>
      <c r="D85" s="22">
        <v>78</v>
      </c>
      <c r="E85" s="130" t="s">
        <v>234</v>
      </c>
      <c r="F85" s="65">
        <f t="shared" si="63"/>
        <v>10</v>
      </c>
      <c r="G85" s="42">
        <f t="shared" si="64"/>
        <v>0</v>
      </c>
      <c r="H85" s="25">
        <f t="shared" si="65"/>
        <v>0</v>
      </c>
      <c r="I85" s="43">
        <f t="shared" si="66"/>
        <v>10</v>
      </c>
      <c r="J85" s="43" t="str">
        <f t="shared" si="67"/>
        <v>N</v>
      </c>
      <c r="K85" s="23">
        <f>IFERROR(VLOOKUP(E85,XC!B:M,2,FALSE),"")</f>
        <v>5</v>
      </c>
      <c r="L85" s="23">
        <f>IFERROR(VLOOKUP(E85,XC!B:M,3,FALSE),"")</f>
        <v>0</v>
      </c>
      <c r="M85" s="23" t="str">
        <f>IFERROR(VLOOKUP(E85,WGP!CM:CT,6,FALSE),"")</f>
        <v/>
      </c>
      <c r="N85" s="23">
        <f>IFERROR(VLOOKUP(E85,XC!B:M,4,FALSE),"")</f>
        <v>5</v>
      </c>
      <c r="O85" s="23" t="str">
        <f>IFERROR(VLOOKUP(E85,WGP!BS:BZ,6,FALSE),"")</f>
        <v/>
      </c>
      <c r="P85" s="22" t="str">
        <f>IFERROR(VLOOKUP(E85,'Road-Relay'!C:M,11,FALSE),"")</f>
        <v/>
      </c>
      <c r="Q85" s="23">
        <f>IFERROR(VLOOKUP(E85,XC!B:M,5,FALSE),"")</f>
        <v>0</v>
      </c>
      <c r="R85" s="24" t="str">
        <f>IFERROR(VLOOKUP(E85,'Road-Relay'!Q:AA,11,FALSE),"")</f>
        <v/>
      </c>
      <c r="S85" s="34" t="str">
        <f>IFERROR(VLOOKUP(E85,WGP!AY:BF,6,FALSE),"")</f>
        <v/>
      </c>
      <c r="T85" s="34">
        <f>IFERROR(VLOOKUP(E85,XC!B:M,6,FALSE),"")</f>
        <v>0</v>
      </c>
      <c r="U85" s="23" t="str">
        <f>IFERROR(VLOOKUP(E85,'Road-Relay'!AE:AO,11,FALSE),"")</f>
        <v/>
      </c>
      <c r="V85" s="23" t="str">
        <f>IFERROR(VLOOKUP(E85,WGP!AE:AL,6,FALSE),"")</f>
        <v/>
      </c>
      <c r="W85" s="23">
        <f>IFERROR(VLOOKUP(E85,XC!B:M,7,FALSE),"")</f>
        <v>0</v>
      </c>
      <c r="X85" s="23" t="str">
        <f>IFERROR(VLOOKUP(E85,'Road-Relay'!AS:BC,11,FALSE),"")</f>
        <v/>
      </c>
      <c r="Y85" s="22" t="str">
        <f>IFERROR(VLOOKUP(E85,WGP!K:R,6,FALSE),"")</f>
        <v/>
      </c>
      <c r="Z85" s="22">
        <f>IFERROR(VLOOKUP(E85,XC!B:M,8,FALSE),"")</f>
        <v>0</v>
      </c>
      <c r="AA85" s="22">
        <f>IFERROR(VLOOKUP(E85,XC!B:M,9,FALSE),"")</f>
        <v>0</v>
      </c>
      <c r="AB85" s="23" t="str">
        <f>IFERROR(VLOOKUP(E85,'Road-Relay'!BG:BQ,11,FALSE),"")</f>
        <v/>
      </c>
      <c r="AC85" s="23">
        <f>IFERROR(VLOOKUP(E85,XC!B:M,10,FALSE),"")</f>
        <v>0</v>
      </c>
      <c r="AD85" s="23">
        <f>IFERROR(VLOOKUP(E85,XC!B:M,11,FALSE),"")</f>
        <v>0</v>
      </c>
      <c r="AE85" s="23" t="str">
        <f>IFERROR(VLOOKUP(E85,WGP!DF:DM,6,FALSE),"")</f>
        <v/>
      </c>
      <c r="AF85" s="23" t="str">
        <f>IFERROR(VLOOKUP(E85,'Road-Relay'!BU:CE,11,FALSE),"")</f>
        <v/>
      </c>
      <c r="AG85" s="43" t="str">
        <f>IFERROR(VLOOKUP(E85,'Road-Relay'!CI:CS,11,FALSE),"")</f>
        <v/>
      </c>
      <c r="AH85" s="62"/>
      <c r="AI85" s="42" t="str">
        <f t="shared" si="68"/>
        <v/>
      </c>
      <c r="AJ85" s="42" t="str">
        <f t="shared" si="69"/>
        <v/>
      </c>
      <c r="AK85" s="42" t="str">
        <f t="shared" si="70"/>
        <v/>
      </c>
      <c r="AL85" s="42" t="str">
        <f t="shared" si="71"/>
        <v/>
      </c>
      <c r="AM85" s="42" t="str">
        <f t="shared" si="72"/>
        <v/>
      </c>
      <c r="AN85" s="42" t="str">
        <f t="shared" si="73"/>
        <v/>
      </c>
      <c r="AO85" s="21" t="str">
        <f t="shared" si="74"/>
        <v/>
      </c>
      <c r="AP85" s="21" t="str">
        <f t="shared" si="75"/>
        <v/>
      </c>
      <c r="AQ85" s="21" t="str">
        <f t="shared" si="76"/>
        <v/>
      </c>
      <c r="AR85" s="21" t="str">
        <f t="shared" si="77"/>
        <v/>
      </c>
      <c r="AS85" s="42" t="str">
        <f t="shared" si="78"/>
        <v/>
      </c>
      <c r="AT85" s="42" t="str">
        <f t="shared" si="79"/>
        <v/>
      </c>
      <c r="AU85" s="42" t="str">
        <f t="shared" si="80"/>
        <v/>
      </c>
      <c r="AV85" s="42" t="str">
        <f t="shared" si="81"/>
        <v/>
      </c>
      <c r="AW85" s="42" t="str">
        <f t="shared" si="82"/>
        <v/>
      </c>
      <c r="AX85" s="42" t="str">
        <f t="shared" si="83"/>
        <v/>
      </c>
      <c r="AY85" s="42" t="str">
        <f t="shared" si="84"/>
        <v/>
      </c>
      <c r="AZ85" s="21" t="str">
        <f t="shared" si="85"/>
        <v/>
      </c>
      <c r="BA85" s="21" t="str">
        <f t="shared" si="86"/>
        <v/>
      </c>
      <c r="BB85" s="21" t="str">
        <f t="shared" si="87"/>
        <v/>
      </c>
      <c r="BC85" s="21" t="str">
        <f t="shared" si="88"/>
        <v>N</v>
      </c>
      <c r="BD85" s="21" t="str">
        <f t="shared" si="89"/>
        <v>N</v>
      </c>
      <c r="BE85" s="21" t="str">
        <f t="shared" si="90"/>
        <v>N</v>
      </c>
      <c r="BF85" s="21" t="str">
        <f t="shared" si="91"/>
        <v>Y</v>
      </c>
      <c r="BG85" s="21">
        <f t="shared" si="92"/>
        <v>1</v>
      </c>
      <c r="BH85" s="21"/>
    </row>
    <row r="86" spans="1:60" x14ac:dyDescent="0.25">
      <c r="A86" s="3"/>
      <c r="B86" s="22">
        <v>67</v>
      </c>
      <c r="C86" s="22">
        <f t="shared" si="62"/>
        <v>-11</v>
      </c>
      <c r="D86" s="22">
        <v>78</v>
      </c>
      <c r="E86" s="130" t="s">
        <v>130</v>
      </c>
      <c r="F86" s="65">
        <f t="shared" si="63"/>
        <v>10</v>
      </c>
      <c r="G86" s="42">
        <f t="shared" si="64"/>
        <v>0</v>
      </c>
      <c r="H86" s="25">
        <f t="shared" si="65"/>
        <v>0</v>
      </c>
      <c r="I86" s="43">
        <f t="shared" si="66"/>
        <v>10</v>
      </c>
      <c r="J86" s="43" t="str">
        <f t="shared" si="67"/>
        <v>N</v>
      </c>
      <c r="K86" s="23">
        <f>IFERROR(VLOOKUP(E86,XC!B:M,2,FALSE),"")</f>
        <v>5</v>
      </c>
      <c r="L86" s="23">
        <f>IFERROR(VLOOKUP(E86,XC!B:M,3,FALSE),"")</f>
        <v>0</v>
      </c>
      <c r="M86" s="23" t="str">
        <f>IFERROR(VLOOKUP(E86,WGP!CM:CT,6,FALSE),"")</f>
        <v/>
      </c>
      <c r="N86" s="23">
        <f>IFERROR(VLOOKUP(E86,XC!B:M,4,FALSE),"")</f>
        <v>5</v>
      </c>
      <c r="O86" s="23" t="str">
        <f>IFERROR(VLOOKUP(E86,WGP!BS:BZ,6,FALSE),"")</f>
        <v/>
      </c>
      <c r="P86" s="22" t="str">
        <f>IFERROR(VLOOKUP(E86,'Road-Relay'!C:M,11,FALSE),"")</f>
        <v/>
      </c>
      <c r="Q86" s="23">
        <f>IFERROR(VLOOKUP(E86,XC!B:M,5,FALSE),"")</f>
        <v>0</v>
      </c>
      <c r="R86" s="24" t="str">
        <f>IFERROR(VLOOKUP(E86,'Road-Relay'!Q:AA,11,FALSE),"")</f>
        <v/>
      </c>
      <c r="S86" s="34" t="str">
        <f>IFERROR(VLOOKUP(E86,WGP!AY:BF,6,FALSE),"")</f>
        <v/>
      </c>
      <c r="T86" s="34">
        <f>IFERROR(VLOOKUP(E86,XC!B:M,6,FALSE),"")</f>
        <v>0</v>
      </c>
      <c r="U86" s="23" t="str">
        <f>IFERROR(VLOOKUP(E86,'Road-Relay'!AE:AO,11,FALSE),"")</f>
        <v/>
      </c>
      <c r="V86" s="23" t="str">
        <f>IFERROR(VLOOKUP(E86,WGP!AE:AL,6,FALSE),"")</f>
        <v/>
      </c>
      <c r="W86" s="23">
        <f>IFERROR(VLOOKUP(E86,XC!B:M,7,FALSE),"")</f>
        <v>0</v>
      </c>
      <c r="X86" s="23" t="str">
        <f>IFERROR(VLOOKUP(E86,'Road-Relay'!AS:BC,11,FALSE),"")</f>
        <v/>
      </c>
      <c r="Y86" s="22" t="str">
        <f>IFERROR(VLOOKUP(E86,WGP!K:R,6,FALSE),"")</f>
        <v/>
      </c>
      <c r="Z86" s="22">
        <f>IFERROR(VLOOKUP(E86,XC!B:M,8,FALSE),"")</f>
        <v>0</v>
      </c>
      <c r="AA86" s="22">
        <f>IFERROR(VLOOKUP(E86,XC!B:M,9,FALSE),"")</f>
        <v>0</v>
      </c>
      <c r="AB86" s="23" t="str">
        <f>IFERROR(VLOOKUP(E86,'Road-Relay'!BG:BQ,11,FALSE),"")</f>
        <v/>
      </c>
      <c r="AC86" s="23">
        <f>IFERROR(VLOOKUP(E86,XC!B:M,10,FALSE),"")</f>
        <v>0</v>
      </c>
      <c r="AD86" s="23">
        <f>IFERROR(VLOOKUP(E86,XC!B:M,11,FALSE),"")</f>
        <v>0</v>
      </c>
      <c r="AE86" s="23" t="str">
        <f>IFERROR(VLOOKUP(E86,WGP!DF:DM,6,FALSE),"")</f>
        <v/>
      </c>
      <c r="AF86" s="23" t="str">
        <f>IFERROR(VLOOKUP(E86,'Road-Relay'!BU:CE,11,FALSE),"")</f>
        <v/>
      </c>
      <c r="AG86" s="43" t="str">
        <f>IFERROR(VLOOKUP(E86,'Road-Relay'!CI:CS,11,FALSE),"")</f>
        <v/>
      </c>
      <c r="AH86" s="62"/>
      <c r="AI86" s="42" t="str">
        <f t="shared" si="68"/>
        <v/>
      </c>
      <c r="AJ86" s="42" t="str">
        <f t="shared" si="69"/>
        <v/>
      </c>
      <c r="AK86" s="42" t="str">
        <f t="shared" si="70"/>
        <v/>
      </c>
      <c r="AL86" s="42" t="str">
        <f t="shared" si="71"/>
        <v/>
      </c>
      <c r="AM86" s="42" t="str">
        <f t="shared" si="72"/>
        <v/>
      </c>
      <c r="AN86" s="42" t="str">
        <f t="shared" si="73"/>
        <v/>
      </c>
      <c r="AO86" s="21" t="str">
        <f t="shared" si="74"/>
        <v/>
      </c>
      <c r="AP86" s="21" t="str">
        <f t="shared" si="75"/>
        <v/>
      </c>
      <c r="AQ86" s="21" t="str">
        <f t="shared" si="76"/>
        <v/>
      </c>
      <c r="AR86" s="21" t="str">
        <f t="shared" si="77"/>
        <v/>
      </c>
      <c r="AS86" s="42" t="str">
        <f t="shared" si="78"/>
        <v/>
      </c>
      <c r="AT86" s="42" t="str">
        <f t="shared" si="79"/>
        <v/>
      </c>
      <c r="AU86" s="42" t="str">
        <f t="shared" si="80"/>
        <v/>
      </c>
      <c r="AV86" s="42" t="str">
        <f t="shared" si="81"/>
        <v/>
      </c>
      <c r="AW86" s="42" t="str">
        <f t="shared" si="82"/>
        <v/>
      </c>
      <c r="AX86" s="42" t="str">
        <f t="shared" si="83"/>
        <v/>
      </c>
      <c r="AY86" s="42" t="str">
        <f t="shared" si="84"/>
        <v/>
      </c>
      <c r="AZ86" s="21" t="str">
        <f t="shared" si="85"/>
        <v/>
      </c>
      <c r="BA86" s="21" t="str">
        <f t="shared" si="86"/>
        <v/>
      </c>
      <c r="BB86" s="21" t="str">
        <f t="shared" si="87"/>
        <v/>
      </c>
      <c r="BC86" s="21" t="str">
        <f t="shared" si="88"/>
        <v>N</v>
      </c>
      <c r="BD86" s="21" t="str">
        <f t="shared" si="89"/>
        <v>N</v>
      </c>
      <c r="BE86" s="21" t="str">
        <f t="shared" si="90"/>
        <v>N</v>
      </c>
      <c r="BF86" s="21" t="str">
        <f t="shared" si="91"/>
        <v>Y</v>
      </c>
      <c r="BG86" s="21">
        <f t="shared" si="92"/>
        <v>1</v>
      </c>
      <c r="BH86" s="21"/>
    </row>
    <row r="87" spans="1:60" x14ac:dyDescent="0.25">
      <c r="A87" s="3"/>
      <c r="B87" s="22">
        <v>67</v>
      </c>
      <c r="C87" s="22">
        <f t="shared" si="62"/>
        <v>-11</v>
      </c>
      <c r="D87" s="22">
        <v>78</v>
      </c>
      <c r="E87" s="130" t="s">
        <v>236</v>
      </c>
      <c r="F87" s="65">
        <f t="shared" si="63"/>
        <v>10</v>
      </c>
      <c r="G87" s="42">
        <f t="shared" si="64"/>
        <v>0</v>
      </c>
      <c r="H87" s="25">
        <f t="shared" si="65"/>
        <v>0</v>
      </c>
      <c r="I87" s="43">
        <f t="shared" si="66"/>
        <v>10</v>
      </c>
      <c r="J87" s="43" t="str">
        <f t="shared" si="67"/>
        <v>N</v>
      </c>
      <c r="K87" s="23">
        <f>IFERROR(VLOOKUP(E87,XC!B:M,2,FALSE),"")</f>
        <v>5</v>
      </c>
      <c r="L87" s="23">
        <f>IFERROR(VLOOKUP(E87,XC!B:M,3,FALSE),"")</f>
        <v>0</v>
      </c>
      <c r="M87" s="23" t="str">
        <f>IFERROR(VLOOKUP(E87,WGP!CM:CT,6,FALSE),"")</f>
        <v/>
      </c>
      <c r="N87" s="23">
        <f>IFERROR(VLOOKUP(E87,XC!B:M,4,FALSE),"")</f>
        <v>5</v>
      </c>
      <c r="O87" s="23" t="str">
        <f>IFERROR(VLOOKUP(E87,WGP!BS:BZ,6,FALSE),"")</f>
        <v/>
      </c>
      <c r="P87" s="22" t="str">
        <f>IFERROR(VLOOKUP(E87,'Road-Relay'!C:M,11,FALSE),"")</f>
        <v/>
      </c>
      <c r="Q87" s="23">
        <f>IFERROR(VLOOKUP(E87,XC!B:M,5,FALSE),"")</f>
        <v>0</v>
      </c>
      <c r="R87" s="24" t="str">
        <f>IFERROR(VLOOKUP(E87,'Road-Relay'!Q:AA,11,FALSE),"")</f>
        <v/>
      </c>
      <c r="S87" s="34" t="str">
        <f>IFERROR(VLOOKUP(E87,WGP!AY:BF,6,FALSE),"")</f>
        <v/>
      </c>
      <c r="T87" s="34">
        <f>IFERROR(VLOOKUP(E87,XC!B:M,6,FALSE),"")</f>
        <v>0</v>
      </c>
      <c r="U87" s="23" t="str">
        <f>IFERROR(VLOOKUP(E87,'Road-Relay'!AE:AO,11,FALSE),"")</f>
        <v/>
      </c>
      <c r="V87" s="23" t="str">
        <f>IFERROR(VLOOKUP(E87,WGP!AE:AL,6,FALSE),"")</f>
        <v/>
      </c>
      <c r="W87" s="23">
        <f>IFERROR(VLOOKUP(E87,XC!B:M,7,FALSE),"")</f>
        <v>0</v>
      </c>
      <c r="X87" s="23" t="str">
        <f>IFERROR(VLOOKUP(E87,'Road-Relay'!AS:BC,11,FALSE),"")</f>
        <v/>
      </c>
      <c r="Y87" s="22" t="str">
        <f>IFERROR(VLOOKUP(E87,WGP!K:R,6,FALSE),"")</f>
        <v/>
      </c>
      <c r="Z87" s="22">
        <f>IFERROR(VLOOKUP(E87,XC!B:M,8,FALSE),"")</f>
        <v>0</v>
      </c>
      <c r="AA87" s="22">
        <f>IFERROR(VLOOKUP(E87,XC!B:M,9,FALSE),"")</f>
        <v>0</v>
      </c>
      <c r="AB87" s="23" t="str">
        <f>IFERROR(VLOOKUP(E87,'Road-Relay'!BG:BQ,11,FALSE),"")</f>
        <v/>
      </c>
      <c r="AC87" s="23">
        <f>IFERROR(VLOOKUP(E87,XC!B:M,10,FALSE),"")</f>
        <v>0</v>
      </c>
      <c r="AD87" s="23">
        <f>IFERROR(VLOOKUP(E87,XC!B:M,11,FALSE),"")</f>
        <v>0</v>
      </c>
      <c r="AE87" s="23" t="str">
        <f>IFERROR(VLOOKUP(E87,WGP!DF:DM,6,FALSE),"")</f>
        <v/>
      </c>
      <c r="AF87" s="23" t="str">
        <f>IFERROR(VLOOKUP(E87,'Road-Relay'!BU:CE,11,FALSE),"")</f>
        <v/>
      </c>
      <c r="AG87" s="43" t="str">
        <f>IFERROR(VLOOKUP(E87,'Road-Relay'!CI:CS,11,FALSE),"")</f>
        <v/>
      </c>
      <c r="AH87" s="62"/>
      <c r="AI87" s="42" t="str">
        <f t="shared" si="68"/>
        <v/>
      </c>
      <c r="AJ87" s="42" t="str">
        <f t="shared" si="69"/>
        <v/>
      </c>
      <c r="AK87" s="42" t="str">
        <f t="shared" si="70"/>
        <v/>
      </c>
      <c r="AL87" s="42" t="str">
        <f t="shared" si="71"/>
        <v/>
      </c>
      <c r="AM87" s="42" t="str">
        <f t="shared" si="72"/>
        <v/>
      </c>
      <c r="AN87" s="42" t="str">
        <f t="shared" si="73"/>
        <v/>
      </c>
      <c r="AO87" s="21" t="str">
        <f t="shared" si="74"/>
        <v/>
      </c>
      <c r="AP87" s="21" t="str">
        <f t="shared" si="75"/>
        <v/>
      </c>
      <c r="AQ87" s="21" t="str">
        <f t="shared" si="76"/>
        <v/>
      </c>
      <c r="AR87" s="21" t="str">
        <f t="shared" si="77"/>
        <v/>
      </c>
      <c r="AS87" s="42" t="str">
        <f t="shared" si="78"/>
        <v/>
      </c>
      <c r="AT87" s="42" t="str">
        <f t="shared" si="79"/>
        <v/>
      </c>
      <c r="AU87" s="42" t="str">
        <f t="shared" si="80"/>
        <v/>
      </c>
      <c r="AV87" s="42" t="str">
        <f t="shared" si="81"/>
        <v/>
      </c>
      <c r="AW87" s="42" t="str">
        <f t="shared" si="82"/>
        <v/>
      </c>
      <c r="AX87" s="42" t="str">
        <f t="shared" si="83"/>
        <v/>
      </c>
      <c r="AY87" s="42" t="str">
        <f t="shared" si="84"/>
        <v/>
      </c>
      <c r="AZ87" s="21" t="str">
        <f t="shared" si="85"/>
        <v/>
      </c>
      <c r="BA87" s="21" t="str">
        <f t="shared" si="86"/>
        <v/>
      </c>
      <c r="BB87" s="21" t="str">
        <f t="shared" si="87"/>
        <v/>
      </c>
      <c r="BC87" s="21" t="str">
        <f t="shared" si="88"/>
        <v>N</v>
      </c>
      <c r="BD87" s="21" t="str">
        <f t="shared" si="89"/>
        <v>N</v>
      </c>
      <c r="BE87" s="21" t="str">
        <f t="shared" si="90"/>
        <v>N</v>
      </c>
      <c r="BF87" s="21" t="str">
        <f t="shared" si="91"/>
        <v>Y</v>
      </c>
      <c r="BG87" s="21">
        <f t="shared" si="92"/>
        <v>1</v>
      </c>
      <c r="BH87" s="21"/>
    </row>
    <row r="88" spans="1:60" x14ac:dyDescent="0.25">
      <c r="A88" s="3"/>
      <c r="B88" s="22">
        <v>92</v>
      </c>
      <c r="C88" s="22">
        <f t="shared" si="62"/>
        <v>14</v>
      </c>
      <c r="D88" s="22">
        <v>78</v>
      </c>
      <c r="E88" s="130" t="s">
        <v>191</v>
      </c>
      <c r="F88" s="65">
        <f t="shared" si="63"/>
        <v>10</v>
      </c>
      <c r="G88" s="42">
        <f t="shared" si="64"/>
        <v>0</v>
      </c>
      <c r="H88" s="25">
        <f t="shared" si="65"/>
        <v>0</v>
      </c>
      <c r="I88" s="43">
        <f t="shared" si="66"/>
        <v>10</v>
      </c>
      <c r="J88" s="43" t="str">
        <f t="shared" si="67"/>
        <v>N</v>
      </c>
      <c r="K88" s="23">
        <f>IFERROR(VLOOKUP(E88,XC!B:M,2,FALSE),"")</f>
        <v>0</v>
      </c>
      <c r="L88" s="23">
        <f>IFERROR(VLOOKUP(E88,XC!B:M,3,FALSE),"")</f>
        <v>0</v>
      </c>
      <c r="M88" s="23" t="str">
        <f>IFERROR(VLOOKUP(E88,WGP!CM:CT,6,FALSE),"")</f>
        <v/>
      </c>
      <c r="N88" s="23">
        <f>IFERROR(VLOOKUP(E88,XC!B:M,4,FALSE),"")</f>
        <v>0</v>
      </c>
      <c r="O88" s="23" t="str">
        <f>IFERROR(VLOOKUP(E88,WGP!BS:BZ,6,FALSE),"")</f>
        <v/>
      </c>
      <c r="P88" s="22" t="str">
        <f>IFERROR(VLOOKUP(E88,'Road-Relay'!C:M,11,FALSE),"")</f>
        <v/>
      </c>
      <c r="Q88" s="23">
        <f>IFERROR(VLOOKUP(E88,XC!B:M,5,FALSE),"")</f>
        <v>5</v>
      </c>
      <c r="R88" s="24" t="str">
        <f>IFERROR(VLOOKUP(E88,'Road-Relay'!Q:AA,11,FALSE),"")</f>
        <v/>
      </c>
      <c r="S88" s="34" t="str">
        <f>IFERROR(VLOOKUP(E88,WGP!AY:BF,6,FALSE),"")</f>
        <v/>
      </c>
      <c r="T88" s="34">
        <f>IFERROR(VLOOKUP(E88,XC!B:M,6,FALSE),"")</f>
        <v>0</v>
      </c>
      <c r="U88" s="23" t="str">
        <f>IFERROR(VLOOKUP(E88,'Road-Relay'!AE:AO,11,FALSE),"")</f>
        <v/>
      </c>
      <c r="V88" s="23" t="str">
        <f>IFERROR(VLOOKUP(E88,WGP!AE:AL,6,FALSE),"")</f>
        <v/>
      </c>
      <c r="W88" s="23">
        <f>IFERROR(VLOOKUP(E88,XC!B:M,7,FALSE),"")</f>
        <v>5</v>
      </c>
      <c r="X88" s="23" t="str">
        <f>IFERROR(VLOOKUP(E88,'Road-Relay'!AS:BC,11,FALSE),"")</f>
        <v/>
      </c>
      <c r="Y88" s="22" t="str">
        <f>IFERROR(VLOOKUP(E88,WGP!K:R,6,FALSE),"")</f>
        <v/>
      </c>
      <c r="Z88" s="22">
        <f>IFERROR(VLOOKUP(E88,XC!B:M,8,FALSE),"")</f>
        <v>0</v>
      </c>
      <c r="AA88" s="22">
        <f>IFERROR(VLOOKUP(E88,XC!B:M,9,FALSE),"")</f>
        <v>0</v>
      </c>
      <c r="AB88" s="23" t="str">
        <f>IFERROR(VLOOKUP(E88,'Road-Relay'!BG:BQ,11,FALSE),"")</f>
        <v/>
      </c>
      <c r="AC88" s="23">
        <f>IFERROR(VLOOKUP(E88,XC!B:M,10,FALSE),"")</f>
        <v>0</v>
      </c>
      <c r="AD88" s="23">
        <f>IFERROR(VLOOKUP(E88,XC!B:M,11,FALSE),"")</f>
        <v>0</v>
      </c>
      <c r="AE88" s="23" t="str">
        <f>IFERROR(VLOOKUP(E88,WGP!DF:DM,6,FALSE),"")</f>
        <v/>
      </c>
      <c r="AF88" s="23" t="str">
        <f>IFERROR(VLOOKUP(E88,'Road-Relay'!BU:CE,11,FALSE),"")</f>
        <v/>
      </c>
      <c r="AG88" s="43" t="str">
        <f>IFERROR(VLOOKUP(E88,'Road-Relay'!CI:CS,11,FALSE),"")</f>
        <v/>
      </c>
      <c r="AH88" s="62"/>
      <c r="AI88" s="42" t="str">
        <f t="shared" si="68"/>
        <v/>
      </c>
      <c r="AJ88" s="42" t="str">
        <f t="shared" si="69"/>
        <v/>
      </c>
      <c r="AK88" s="42" t="str">
        <f t="shared" si="70"/>
        <v/>
      </c>
      <c r="AL88" s="42" t="str">
        <f t="shared" si="71"/>
        <v/>
      </c>
      <c r="AM88" s="42" t="str">
        <f t="shared" si="72"/>
        <v/>
      </c>
      <c r="AN88" s="42" t="str">
        <f t="shared" si="73"/>
        <v/>
      </c>
      <c r="AO88" s="21" t="str">
        <f t="shared" si="74"/>
        <v/>
      </c>
      <c r="AP88" s="21" t="str">
        <f t="shared" si="75"/>
        <v/>
      </c>
      <c r="AQ88" s="21" t="str">
        <f t="shared" si="76"/>
        <v/>
      </c>
      <c r="AR88" s="21" t="str">
        <f t="shared" si="77"/>
        <v/>
      </c>
      <c r="AS88" s="42" t="str">
        <f t="shared" si="78"/>
        <v/>
      </c>
      <c r="AT88" s="42" t="str">
        <f t="shared" si="79"/>
        <v/>
      </c>
      <c r="AU88" s="42" t="str">
        <f t="shared" si="80"/>
        <v/>
      </c>
      <c r="AV88" s="42" t="str">
        <f t="shared" si="81"/>
        <v/>
      </c>
      <c r="AW88" s="42" t="str">
        <f t="shared" si="82"/>
        <v/>
      </c>
      <c r="AX88" s="42" t="str">
        <f t="shared" si="83"/>
        <v/>
      </c>
      <c r="AY88" s="42" t="str">
        <f t="shared" si="84"/>
        <v/>
      </c>
      <c r="AZ88" s="21" t="str">
        <f t="shared" si="85"/>
        <v/>
      </c>
      <c r="BA88" s="21" t="str">
        <f t="shared" si="86"/>
        <v/>
      </c>
      <c r="BB88" s="21" t="str">
        <f t="shared" si="87"/>
        <v/>
      </c>
      <c r="BC88" s="21" t="str">
        <f t="shared" si="88"/>
        <v>N</v>
      </c>
      <c r="BD88" s="21" t="str">
        <f t="shared" si="89"/>
        <v>N</v>
      </c>
      <c r="BE88" s="21" t="str">
        <f t="shared" si="90"/>
        <v>N</v>
      </c>
      <c r="BF88" s="21" t="str">
        <f t="shared" si="91"/>
        <v>Y</v>
      </c>
      <c r="BG88" s="21">
        <f t="shared" si="92"/>
        <v>1</v>
      </c>
      <c r="BH88" s="21"/>
    </row>
    <row r="89" spans="1:60" x14ac:dyDescent="0.25">
      <c r="B89" s="22">
        <v>67</v>
      </c>
      <c r="C89" s="22">
        <f t="shared" si="62"/>
        <v>-11</v>
      </c>
      <c r="D89" s="22">
        <v>78</v>
      </c>
      <c r="E89" s="130" t="s">
        <v>197</v>
      </c>
      <c r="F89" s="65">
        <f t="shared" si="63"/>
        <v>10</v>
      </c>
      <c r="G89" s="42">
        <f t="shared" si="64"/>
        <v>0</v>
      </c>
      <c r="H89" s="25">
        <f t="shared" si="65"/>
        <v>0</v>
      </c>
      <c r="I89" s="43">
        <f t="shared" si="66"/>
        <v>10</v>
      </c>
      <c r="J89" s="43" t="str">
        <f t="shared" si="67"/>
        <v>N</v>
      </c>
      <c r="K89" s="23">
        <f>IFERROR(VLOOKUP(E89,XC!B:M,2,FALSE),"")</f>
        <v>0</v>
      </c>
      <c r="L89" s="23">
        <f>IFERROR(VLOOKUP(E89,XC!B:M,3,FALSE),"")</f>
        <v>5</v>
      </c>
      <c r="M89" s="23" t="str">
        <f>IFERROR(VLOOKUP(E89,WGP!CM:CT,6,FALSE),"")</f>
        <v/>
      </c>
      <c r="N89" s="23">
        <f>IFERROR(VLOOKUP(E89,XC!B:M,4,FALSE),"")</f>
        <v>5</v>
      </c>
      <c r="O89" s="23" t="str">
        <f>IFERROR(VLOOKUP(E89,WGP!BS:BZ,6,FALSE),"")</f>
        <v/>
      </c>
      <c r="P89" s="22" t="str">
        <f>IFERROR(VLOOKUP(E89,'Road-Relay'!C:M,11,FALSE),"")</f>
        <v/>
      </c>
      <c r="Q89" s="23">
        <f>IFERROR(VLOOKUP(E89,XC!B:M,5,FALSE),"")</f>
        <v>0</v>
      </c>
      <c r="R89" s="24" t="str">
        <f>IFERROR(VLOOKUP(E89,'Road-Relay'!Q:AA,11,FALSE),"")</f>
        <v/>
      </c>
      <c r="S89" s="34" t="str">
        <f>IFERROR(VLOOKUP(E89,WGP!AY:BF,6,FALSE),"")</f>
        <v/>
      </c>
      <c r="T89" s="34">
        <f>IFERROR(VLOOKUP(E89,XC!B:M,6,FALSE),"")</f>
        <v>0</v>
      </c>
      <c r="U89" s="23" t="str">
        <f>IFERROR(VLOOKUP(E89,'Road-Relay'!AE:AO,11,FALSE),"")</f>
        <v/>
      </c>
      <c r="V89" s="23" t="str">
        <f>IFERROR(VLOOKUP(E89,WGP!AE:AL,6,FALSE),"")</f>
        <v/>
      </c>
      <c r="W89" s="23">
        <f>IFERROR(VLOOKUP(E89,XC!B:M,7,FALSE),"")</f>
        <v>0</v>
      </c>
      <c r="X89" s="23" t="str">
        <f>IFERROR(VLOOKUP(E89,'Road-Relay'!AS:BC,11,FALSE),"")</f>
        <v/>
      </c>
      <c r="Y89" s="22" t="str">
        <f>IFERROR(VLOOKUP(E89,WGP!K:R,6,FALSE),"")</f>
        <v/>
      </c>
      <c r="Z89" s="22">
        <f>IFERROR(VLOOKUP(E89,XC!B:M,8,FALSE),"")</f>
        <v>0</v>
      </c>
      <c r="AA89" s="22">
        <f>IFERROR(VLOOKUP(E89,XC!B:M,9,FALSE),"")</f>
        <v>0</v>
      </c>
      <c r="AB89" s="23" t="str">
        <f>IFERROR(VLOOKUP(E89,'Road-Relay'!BG:BQ,11,FALSE),"")</f>
        <v/>
      </c>
      <c r="AC89" s="23">
        <f>IFERROR(VLOOKUP(E89,XC!B:M,10,FALSE),"")</f>
        <v>0</v>
      </c>
      <c r="AD89" s="23">
        <f>IFERROR(VLOOKUP(E89,XC!B:M,11,FALSE),"")</f>
        <v>0</v>
      </c>
      <c r="AE89" s="23" t="str">
        <f>IFERROR(VLOOKUP(E89,WGP!DF:DM,6,FALSE),"")</f>
        <v/>
      </c>
      <c r="AF89" s="23" t="str">
        <f>IFERROR(VLOOKUP(E89,'Road-Relay'!BU:CE,11,FALSE),"")</f>
        <v/>
      </c>
      <c r="AG89" s="43" t="str">
        <f>IFERROR(VLOOKUP(E89,'Road-Relay'!CI:CS,11,FALSE),"")</f>
        <v/>
      </c>
      <c r="AH89" s="62"/>
      <c r="AI89" s="42" t="str">
        <f t="shared" si="68"/>
        <v/>
      </c>
      <c r="AJ89" s="42" t="str">
        <f t="shared" si="69"/>
        <v/>
      </c>
      <c r="AK89" s="42" t="str">
        <f t="shared" si="70"/>
        <v/>
      </c>
      <c r="AL89" s="42" t="str">
        <f t="shared" si="71"/>
        <v/>
      </c>
      <c r="AM89" s="42" t="str">
        <f t="shared" si="72"/>
        <v/>
      </c>
      <c r="AN89" s="42" t="str">
        <f t="shared" si="73"/>
        <v/>
      </c>
      <c r="AO89" s="21" t="str">
        <f t="shared" si="74"/>
        <v/>
      </c>
      <c r="AP89" s="21" t="str">
        <f t="shared" si="75"/>
        <v/>
      </c>
      <c r="AQ89" s="21" t="str">
        <f t="shared" si="76"/>
        <v/>
      </c>
      <c r="AR89" s="21" t="str">
        <f t="shared" si="77"/>
        <v/>
      </c>
      <c r="AS89" s="42" t="str">
        <f t="shared" si="78"/>
        <v/>
      </c>
      <c r="AT89" s="42" t="str">
        <f t="shared" si="79"/>
        <v/>
      </c>
      <c r="AU89" s="42" t="str">
        <f t="shared" si="80"/>
        <v/>
      </c>
      <c r="AV89" s="42" t="str">
        <f t="shared" si="81"/>
        <v/>
      </c>
      <c r="AW89" s="42" t="str">
        <f t="shared" si="82"/>
        <v/>
      </c>
      <c r="AX89" s="42" t="str">
        <f t="shared" si="83"/>
        <v/>
      </c>
      <c r="AY89" s="42" t="str">
        <f t="shared" si="84"/>
        <v/>
      </c>
      <c r="AZ89" s="21" t="str">
        <f t="shared" si="85"/>
        <v/>
      </c>
      <c r="BA89" s="21" t="str">
        <f t="shared" si="86"/>
        <v/>
      </c>
      <c r="BB89" s="21" t="str">
        <f t="shared" si="87"/>
        <v/>
      </c>
      <c r="BC89" s="21" t="str">
        <f t="shared" si="88"/>
        <v>N</v>
      </c>
      <c r="BD89" s="21" t="str">
        <f t="shared" si="89"/>
        <v>N</v>
      </c>
      <c r="BE89" s="21" t="str">
        <f t="shared" si="90"/>
        <v>N</v>
      </c>
      <c r="BF89" s="21" t="str">
        <f t="shared" si="91"/>
        <v>Y</v>
      </c>
      <c r="BG89" s="21">
        <f t="shared" si="92"/>
        <v>1</v>
      </c>
      <c r="BH89" s="21"/>
    </row>
    <row r="90" spans="1:60" x14ac:dyDescent="0.25">
      <c r="B90" s="22">
        <v>67</v>
      </c>
      <c r="C90" s="22">
        <f t="shared" si="62"/>
        <v>-11</v>
      </c>
      <c r="D90" s="22">
        <v>78</v>
      </c>
      <c r="E90" s="130" t="s">
        <v>153</v>
      </c>
      <c r="F90" s="65">
        <f t="shared" si="63"/>
        <v>10</v>
      </c>
      <c r="G90" s="42">
        <f t="shared" si="64"/>
        <v>0</v>
      </c>
      <c r="H90" s="25">
        <f t="shared" si="65"/>
        <v>0</v>
      </c>
      <c r="I90" s="43">
        <f t="shared" si="66"/>
        <v>10</v>
      </c>
      <c r="J90" s="43" t="str">
        <f t="shared" si="67"/>
        <v>N</v>
      </c>
      <c r="K90" s="23">
        <f>IFERROR(VLOOKUP(E90,XC!B:M,2,FALSE),"")</f>
        <v>5</v>
      </c>
      <c r="L90" s="23">
        <f>IFERROR(VLOOKUP(E90,XC!B:M,3,FALSE),"")</f>
        <v>0</v>
      </c>
      <c r="M90" s="23" t="str">
        <f>IFERROR(VLOOKUP(E90,WGP!CM:CT,6,FALSE),"")</f>
        <v/>
      </c>
      <c r="N90" s="23">
        <f>IFERROR(VLOOKUP(E90,XC!B:M,4,FALSE),"")</f>
        <v>0</v>
      </c>
      <c r="O90" s="23" t="str">
        <f>IFERROR(VLOOKUP(E90,WGP!BS:BZ,6,FALSE),"")</f>
        <v/>
      </c>
      <c r="P90" s="22" t="str">
        <f>IFERROR(VLOOKUP(E90,'Road-Relay'!C:M,11,FALSE),"")</f>
        <v/>
      </c>
      <c r="Q90" s="23">
        <f>IFERROR(VLOOKUP(E90,XC!B:M,5,FALSE),"")</f>
        <v>5</v>
      </c>
      <c r="R90" s="24" t="str">
        <f>IFERROR(VLOOKUP(E90,'Road-Relay'!Q:AA,11,FALSE),"")</f>
        <v/>
      </c>
      <c r="S90" s="34" t="str">
        <f>IFERROR(VLOOKUP(E90,WGP!AY:BF,6,FALSE),"")</f>
        <v/>
      </c>
      <c r="T90" s="34">
        <f>IFERROR(VLOOKUP(E90,XC!B:M,6,FALSE),"")</f>
        <v>0</v>
      </c>
      <c r="U90" s="23" t="str">
        <f>IFERROR(VLOOKUP(E90,'Road-Relay'!AE:AO,11,FALSE),"")</f>
        <v/>
      </c>
      <c r="V90" s="23" t="str">
        <f>IFERROR(VLOOKUP(E90,WGP!AE:AL,6,FALSE),"")</f>
        <v/>
      </c>
      <c r="W90" s="23">
        <f>IFERROR(VLOOKUP(E90,XC!B:M,7,FALSE),"")</f>
        <v>0</v>
      </c>
      <c r="X90" s="23" t="str">
        <f>IFERROR(VLOOKUP(E90,'Road-Relay'!AS:BC,11,FALSE),"")</f>
        <v/>
      </c>
      <c r="Y90" s="22" t="str">
        <f>IFERROR(VLOOKUP(E90,WGP!K:R,6,FALSE),"")</f>
        <v/>
      </c>
      <c r="Z90" s="22">
        <f>IFERROR(VLOOKUP(E90,XC!B:M,8,FALSE),"")</f>
        <v>0</v>
      </c>
      <c r="AA90" s="22">
        <f>IFERROR(VLOOKUP(E90,XC!B:M,9,FALSE),"")</f>
        <v>0</v>
      </c>
      <c r="AB90" s="23" t="str">
        <f>IFERROR(VLOOKUP(E90,'Road-Relay'!BG:BQ,11,FALSE),"")</f>
        <v/>
      </c>
      <c r="AC90" s="23">
        <f>IFERROR(VLOOKUP(E90,XC!B:M,10,FALSE),"")</f>
        <v>0</v>
      </c>
      <c r="AD90" s="23">
        <f>IFERROR(VLOOKUP(E90,XC!B:M,11,FALSE),"")</f>
        <v>0</v>
      </c>
      <c r="AE90" s="23" t="str">
        <f>IFERROR(VLOOKUP(E90,WGP!DF:DM,6,FALSE),"")</f>
        <v/>
      </c>
      <c r="AF90" s="23" t="str">
        <f>IFERROR(VLOOKUP(E90,'Road-Relay'!BU:CE,11,FALSE),"")</f>
        <v/>
      </c>
      <c r="AG90" s="43" t="str">
        <f>IFERROR(VLOOKUP(E90,'Road-Relay'!CI:CS,11,FALSE),"")</f>
        <v/>
      </c>
      <c r="AH90" s="62"/>
      <c r="AI90" s="42" t="str">
        <f t="shared" si="68"/>
        <v/>
      </c>
      <c r="AJ90" s="42" t="str">
        <f t="shared" si="69"/>
        <v/>
      </c>
      <c r="AK90" s="42" t="str">
        <f t="shared" si="70"/>
        <v/>
      </c>
      <c r="AL90" s="42" t="str">
        <f t="shared" si="71"/>
        <v/>
      </c>
      <c r="AM90" s="42" t="str">
        <f t="shared" si="72"/>
        <v/>
      </c>
      <c r="AN90" s="42" t="str">
        <f t="shared" si="73"/>
        <v/>
      </c>
      <c r="AO90" s="21" t="str">
        <f t="shared" si="74"/>
        <v/>
      </c>
      <c r="AP90" s="21" t="str">
        <f t="shared" si="75"/>
        <v/>
      </c>
      <c r="AQ90" s="21" t="str">
        <f t="shared" si="76"/>
        <v/>
      </c>
      <c r="AR90" s="21" t="str">
        <f t="shared" si="77"/>
        <v/>
      </c>
      <c r="AS90" s="42" t="str">
        <f t="shared" si="78"/>
        <v/>
      </c>
      <c r="AT90" s="42" t="str">
        <f t="shared" si="79"/>
        <v/>
      </c>
      <c r="AU90" s="42" t="str">
        <f t="shared" si="80"/>
        <v/>
      </c>
      <c r="AV90" s="42" t="str">
        <f t="shared" si="81"/>
        <v/>
      </c>
      <c r="AW90" s="42" t="str">
        <f t="shared" si="82"/>
        <v/>
      </c>
      <c r="AX90" s="42" t="str">
        <f t="shared" si="83"/>
        <v/>
      </c>
      <c r="AY90" s="42" t="str">
        <f t="shared" si="84"/>
        <v/>
      </c>
      <c r="AZ90" s="21" t="str">
        <f t="shared" si="85"/>
        <v/>
      </c>
      <c r="BA90" s="21" t="str">
        <f t="shared" si="86"/>
        <v/>
      </c>
      <c r="BB90" s="21" t="str">
        <f t="shared" si="87"/>
        <v/>
      </c>
      <c r="BC90" s="21" t="str">
        <f t="shared" si="88"/>
        <v>N</v>
      </c>
      <c r="BD90" s="21" t="str">
        <f t="shared" si="89"/>
        <v>N</v>
      </c>
      <c r="BE90" s="21" t="str">
        <f t="shared" si="90"/>
        <v>N</v>
      </c>
      <c r="BF90" s="21" t="str">
        <f t="shared" si="91"/>
        <v>Y</v>
      </c>
      <c r="BG90" s="21">
        <f t="shared" si="92"/>
        <v>1</v>
      </c>
      <c r="BH90" s="21"/>
    </row>
    <row r="91" spans="1:60" x14ac:dyDescent="0.25">
      <c r="B91" s="22">
        <v>67</v>
      </c>
      <c r="C91" s="22">
        <f t="shared" si="62"/>
        <v>-11</v>
      </c>
      <c r="D91" s="22">
        <v>78</v>
      </c>
      <c r="E91" s="130" t="s">
        <v>57</v>
      </c>
      <c r="F91" s="65">
        <f t="shared" si="63"/>
        <v>10</v>
      </c>
      <c r="G91" s="42">
        <f t="shared" si="64"/>
        <v>0</v>
      </c>
      <c r="H91" s="25">
        <f t="shared" si="65"/>
        <v>0</v>
      </c>
      <c r="I91" s="43">
        <f t="shared" si="66"/>
        <v>10</v>
      </c>
      <c r="J91" s="43" t="str">
        <f t="shared" si="67"/>
        <v>N</v>
      </c>
      <c r="K91" s="23">
        <f>IFERROR(VLOOKUP(E91,XC!B:M,2,FALSE),"")</f>
        <v>0</v>
      </c>
      <c r="L91" s="23">
        <f>IFERROR(VLOOKUP(E91,XC!B:M,3,FALSE),"")</f>
        <v>5</v>
      </c>
      <c r="M91" s="23" t="str">
        <f>IFERROR(VLOOKUP(E91,WGP!CM:CT,6,FALSE),"")</f>
        <v/>
      </c>
      <c r="N91" s="23">
        <f>IFERROR(VLOOKUP(E91,XC!B:M,4,FALSE),"")</f>
        <v>0</v>
      </c>
      <c r="O91" s="23" t="str">
        <f>IFERROR(VLOOKUP(E91,WGP!BS:BZ,6,FALSE),"")</f>
        <v/>
      </c>
      <c r="P91" s="22" t="str">
        <f>IFERROR(VLOOKUP(E91,'Road-Relay'!C:M,11,FALSE),"")</f>
        <v/>
      </c>
      <c r="Q91" s="23">
        <f>IFERROR(VLOOKUP(E91,XC!B:M,5,FALSE),"")</f>
        <v>5</v>
      </c>
      <c r="R91" s="24" t="str">
        <f>IFERROR(VLOOKUP(E91,'Road-Relay'!Q:AA,11,FALSE),"")</f>
        <v/>
      </c>
      <c r="S91" s="34" t="str">
        <f>IFERROR(VLOOKUP(E91,WGP!AY:BF,6,FALSE),"")</f>
        <v/>
      </c>
      <c r="T91" s="34">
        <f>IFERROR(VLOOKUP(E91,XC!B:M,6,FALSE),"")</f>
        <v>0</v>
      </c>
      <c r="U91" s="23" t="str">
        <f>IFERROR(VLOOKUP(E91,'Road-Relay'!AE:AO,11,FALSE),"")</f>
        <v/>
      </c>
      <c r="V91" s="23" t="str">
        <f>IFERROR(VLOOKUP(E91,WGP!AE:AL,6,FALSE),"")</f>
        <v/>
      </c>
      <c r="W91" s="23">
        <f>IFERROR(VLOOKUP(E91,XC!B:M,7,FALSE),"")</f>
        <v>0</v>
      </c>
      <c r="X91" s="23" t="str">
        <f>IFERROR(VLOOKUP(E91,'Road-Relay'!AS:BC,11,FALSE),"")</f>
        <v/>
      </c>
      <c r="Y91" s="22" t="str">
        <f>IFERROR(VLOOKUP(E91,WGP!K:R,6,FALSE),"")</f>
        <v/>
      </c>
      <c r="Z91" s="22">
        <f>IFERROR(VLOOKUP(E91,XC!B:M,8,FALSE),"")</f>
        <v>0</v>
      </c>
      <c r="AA91" s="22">
        <f>IFERROR(VLOOKUP(E91,XC!B:M,9,FALSE),"")</f>
        <v>0</v>
      </c>
      <c r="AB91" s="23" t="str">
        <f>IFERROR(VLOOKUP(E91,'Road-Relay'!BG:BQ,11,FALSE),"")</f>
        <v/>
      </c>
      <c r="AC91" s="23">
        <f>IFERROR(VLOOKUP(E91,XC!B:M,10,FALSE),"")</f>
        <v>0</v>
      </c>
      <c r="AD91" s="23">
        <f>IFERROR(VLOOKUP(E91,XC!B:M,11,FALSE),"")</f>
        <v>0</v>
      </c>
      <c r="AE91" s="23" t="str">
        <f>IFERROR(VLOOKUP(E91,WGP!DF:DM,6,FALSE),"")</f>
        <v/>
      </c>
      <c r="AF91" s="23" t="str">
        <f>IFERROR(VLOOKUP(E91,'Road-Relay'!BU:CE,11,FALSE),"")</f>
        <v/>
      </c>
      <c r="AG91" s="43" t="str">
        <f>IFERROR(VLOOKUP(E91,'Road-Relay'!CI:CS,11,FALSE),"")</f>
        <v/>
      </c>
      <c r="AH91" s="62"/>
      <c r="AI91" s="42" t="str">
        <f t="shared" si="68"/>
        <v/>
      </c>
      <c r="AJ91" s="42" t="str">
        <f t="shared" si="69"/>
        <v/>
      </c>
      <c r="AK91" s="42" t="str">
        <f t="shared" si="70"/>
        <v/>
      </c>
      <c r="AL91" s="42" t="str">
        <f t="shared" si="71"/>
        <v/>
      </c>
      <c r="AM91" s="42" t="str">
        <f t="shared" si="72"/>
        <v/>
      </c>
      <c r="AN91" s="42" t="str">
        <f t="shared" si="73"/>
        <v/>
      </c>
      <c r="AO91" s="21" t="str">
        <f t="shared" si="74"/>
        <v/>
      </c>
      <c r="AP91" s="21" t="str">
        <f t="shared" si="75"/>
        <v/>
      </c>
      <c r="AQ91" s="21" t="str">
        <f t="shared" si="76"/>
        <v/>
      </c>
      <c r="AR91" s="21" t="str">
        <f t="shared" si="77"/>
        <v/>
      </c>
      <c r="AS91" s="42" t="str">
        <f t="shared" si="78"/>
        <v/>
      </c>
      <c r="AT91" s="42" t="str">
        <f t="shared" si="79"/>
        <v/>
      </c>
      <c r="AU91" s="42" t="str">
        <f t="shared" si="80"/>
        <v/>
      </c>
      <c r="AV91" s="42" t="str">
        <f t="shared" si="81"/>
        <v/>
      </c>
      <c r="AW91" s="42" t="str">
        <f t="shared" si="82"/>
        <v/>
      </c>
      <c r="AX91" s="42" t="str">
        <f t="shared" si="83"/>
        <v/>
      </c>
      <c r="AY91" s="42" t="str">
        <f t="shared" si="84"/>
        <v/>
      </c>
      <c r="AZ91" s="21" t="str">
        <f t="shared" si="85"/>
        <v/>
      </c>
      <c r="BA91" s="21" t="str">
        <f t="shared" si="86"/>
        <v/>
      </c>
      <c r="BB91" s="21" t="str">
        <f t="shared" si="87"/>
        <v/>
      </c>
      <c r="BC91" s="21" t="str">
        <f t="shared" si="88"/>
        <v>N</v>
      </c>
      <c r="BD91" s="21" t="str">
        <f t="shared" si="89"/>
        <v>N</v>
      </c>
      <c r="BE91" s="21" t="str">
        <f t="shared" si="90"/>
        <v>N</v>
      </c>
      <c r="BF91" s="21" t="str">
        <f t="shared" si="91"/>
        <v>Y</v>
      </c>
      <c r="BG91" s="21">
        <f t="shared" si="92"/>
        <v>1</v>
      </c>
      <c r="BH91" s="21"/>
    </row>
    <row r="92" spans="1:60" x14ac:dyDescent="0.25">
      <c r="B92" s="22">
        <v>67</v>
      </c>
      <c r="C92" s="22">
        <f t="shared" si="62"/>
        <v>-11</v>
      </c>
      <c r="D92" s="22">
        <v>78</v>
      </c>
      <c r="E92" s="130" t="s">
        <v>193</v>
      </c>
      <c r="F92" s="65">
        <f t="shared" si="63"/>
        <v>10</v>
      </c>
      <c r="G92" s="42">
        <f t="shared" si="64"/>
        <v>0</v>
      </c>
      <c r="H92" s="25">
        <f t="shared" si="65"/>
        <v>0</v>
      </c>
      <c r="I92" s="43">
        <f t="shared" si="66"/>
        <v>10</v>
      </c>
      <c r="J92" s="43" t="str">
        <f t="shared" si="67"/>
        <v>N</v>
      </c>
      <c r="K92" s="23">
        <f>IFERROR(VLOOKUP(E92,XC!B:M,2,FALSE),"")</f>
        <v>5</v>
      </c>
      <c r="L92" s="23">
        <f>IFERROR(VLOOKUP(E92,XC!B:M,3,FALSE),"")</f>
        <v>0</v>
      </c>
      <c r="M92" s="23" t="str">
        <f>IFERROR(VLOOKUP(E92,WGP!CM:CT,6,FALSE),"")</f>
        <v/>
      </c>
      <c r="N92" s="23">
        <f>IFERROR(VLOOKUP(E92,XC!B:M,4,FALSE),"")</f>
        <v>0</v>
      </c>
      <c r="O92" s="23" t="str">
        <f>IFERROR(VLOOKUP(E92,WGP!BS:BZ,6,FALSE),"")</f>
        <v/>
      </c>
      <c r="P92" s="22" t="str">
        <f>IFERROR(VLOOKUP(E92,'Road-Relay'!C:M,11,FALSE),"")</f>
        <v/>
      </c>
      <c r="Q92" s="23">
        <f>IFERROR(VLOOKUP(E92,XC!B:M,5,FALSE),"")</f>
        <v>0</v>
      </c>
      <c r="R92" s="24" t="str">
        <f>IFERROR(VLOOKUP(E92,'Road-Relay'!Q:AA,11,FALSE),"")</f>
        <v/>
      </c>
      <c r="S92" s="34" t="str">
        <f>IFERROR(VLOOKUP(E92,WGP!AY:BF,6,FALSE),"")</f>
        <v/>
      </c>
      <c r="T92" s="34">
        <f>IFERROR(VLOOKUP(E92,XC!B:M,6,FALSE),"")</f>
        <v>5</v>
      </c>
      <c r="U92" s="23" t="str">
        <f>IFERROR(VLOOKUP(E92,'Road-Relay'!AE:AO,11,FALSE),"")</f>
        <v/>
      </c>
      <c r="V92" s="23" t="str">
        <f>IFERROR(VLOOKUP(E92,WGP!AE:AL,6,FALSE),"")</f>
        <v/>
      </c>
      <c r="W92" s="23">
        <f>IFERROR(VLOOKUP(E92,XC!B:M,7,FALSE),"")</f>
        <v>0</v>
      </c>
      <c r="X92" s="23" t="str">
        <f>IFERROR(VLOOKUP(E92,'Road-Relay'!AS:BC,11,FALSE),"")</f>
        <v/>
      </c>
      <c r="Y92" s="22" t="str">
        <f>IFERROR(VLOOKUP(E92,WGP!K:R,6,FALSE),"")</f>
        <v/>
      </c>
      <c r="Z92" s="22">
        <f>IFERROR(VLOOKUP(E92,XC!B:M,8,FALSE),"")</f>
        <v>0</v>
      </c>
      <c r="AA92" s="22">
        <f>IFERROR(VLOOKUP(E92,XC!B:M,9,FALSE),"")</f>
        <v>0</v>
      </c>
      <c r="AB92" s="23" t="str">
        <f>IFERROR(VLOOKUP(E92,'Road-Relay'!BG:BQ,11,FALSE),"")</f>
        <v/>
      </c>
      <c r="AC92" s="23">
        <f>IFERROR(VLOOKUP(E92,XC!B:M,10,FALSE),"")</f>
        <v>0</v>
      </c>
      <c r="AD92" s="23">
        <f>IFERROR(VLOOKUP(E92,XC!B:M,11,FALSE),"")</f>
        <v>0</v>
      </c>
      <c r="AE92" s="23" t="str">
        <f>IFERROR(VLOOKUP(E92,WGP!DF:DM,6,FALSE),"")</f>
        <v/>
      </c>
      <c r="AF92" s="23" t="str">
        <f>IFERROR(VLOOKUP(E92,'Road-Relay'!BU:CE,11,FALSE),"")</f>
        <v/>
      </c>
      <c r="AG92" s="43" t="str">
        <f>IFERROR(VLOOKUP(E92,'Road-Relay'!CI:CS,11,FALSE),"")</f>
        <v/>
      </c>
      <c r="AH92" s="62"/>
      <c r="AI92" s="42" t="str">
        <f t="shared" si="68"/>
        <v/>
      </c>
      <c r="AJ92" s="42" t="str">
        <f t="shared" si="69"/>
        <v/>
      </c>
      <c r="AK92" s="42" t="str">
        <f t="shared" si="70"/>
        <v/>
      </c>
      <c r="AL92" s="42" t="str">
        <f t="shared" si="71"/>
        <v/>
      </c>
      <c r="AM92" s="42" t="str">
        <f t="shared" si="72"/>
        <v/>
      </c>
      <c r="AN92" s="42" t="str">
        <f t="shared" si="73"/>
        <v/>
      </c>
      <c r="AO92" s="21" t="str">
        <f t="shared" si="74"/>
        <v/>
      </c>
      <c r="AP92" s="21" t="str">
        <f t="shared" si="75"/>
        <v/>
      </c>
      <c r="AQ92" s="21" t="str">
        <f t="shared" si="76"/>
        <v/>
      </c>
      <c r="AR92" s="21" t="str">
        <f t="shared" si="77"/>
        <v/>
      </c>
      <c r="AS92" s="42" t="str">
        <f t="shared" si="78"/>
        <v/>
      </c>
      <c r="AT92" s="42" t="str">
        <f t="shared" si="79"/>
        <v/>
      </c>
      <c r="AU92" s="42" t="str">
        <f t="shared" si="80"/>
        <v/>
      </c>
      <c r="AV92" s="42" t="str">
        <f t="shared" si="81"/>
        <v/>
      </c>
      <c r="AW92" s="42" t="str">
        <f t="shared" si="82"/>
        <v/>
      </c>
      <c r="AX92" s="42" t="str">
        <f t="shared" si="83"/>
        <v/>
      </c>
      <c r="AY92" s="42" t="str">
        <f t="shared" si="84"/>
        <v/>
      </c>
      <c r="AZ92" s="21" t="str">
        <f t="shared" si="85"/>
        <v/>
      </c>
      <c r="BA92" s="21" t="str">
        <f t="shared" si="86"/>
        <v/>
      </c>
      <c r="BB92" s="21" t="str">
        <f t="shared" si="87"/>
        <v/>
      </c>
      <c r="BC92" s="21" t="str">
        <f t="shared" si="88"/>
        <v>N</v>
      </c>
      <c r="BD92" s="21" t="str">
        <f t="shared" si="89"/>
        <v>N</v>
      </c>
      <c r="BE92" s="21" t="str">
        <f t="shared" si="90"/>
        <v>N</v>
      </c>
      <c r="BF92" s="21" t="str">
        <f t="shared" si="91"/>
        <v>Y</v>
      </c>
      <c r="BG92" s="21">
        <f t="shared" si="92"/>
        <v>1</v>
      </c>
      <c r="BH92" s="21"/>
    </row>
    <row r="93" spans="1:60" x14ac:dyDescent="0.25">
      <c r="B93" s="22">
        <v>76</v>
      </c>
      <c r="C93" s="22">
        <f t="shared" si="62"/>
        <v>-2</v>
      </c>
      <c r="D93" s="22">
        <v>78</v>
      </c>
      <c r="E93" s="130" t="s">
        <v>237</v>
      </c>
      <c r="F93" s="65">
        <f t="shared" si="63"/>
        <v>10</v>
      </c>
      <c r="G93" s="42">
        <f t="shared" si="64"/>
        <v>0</v>
      </c>
      <c r="H93" s="25">
        <f t="shared" si="65"/>
        <v>0</v>
      </c>
      <c r="I93" s="43">
        <f t="shared" si="66"/>
        <v>10</v>
      </c>
      <c r="J93" s="43" t="str">
        <f t="shared" si="67"/>
        <v>N</v>
      </c>
      <c r="K93" s="23">
        <f>IFERROR(VLOOKUP(E93,XC!B:M,2,FALSE),"")</f>
        <v>5</v>
      </c>
      <c r="L93" s="23">
        <f>IFERROR(VLOOKUP(E93,XC!B:M,3,FALSE),"")</f>
        <v>0</v>
      </c>
      <c r="M93" s="23" t="str">
        <f>IFERROR(VLOOKUP(E93,WGP!CM:CT,6,FALSE),"")</f>
        <v/>
      </c>
      <c r="N93" s="23">
        <f>IFERROR(VLOOKUP(E93,XC!B:M,4,FALSE),"")</f>
        <v>0</v>
      </c>
      <c r="O93" s="23" t="str">
        <f>IFERROR(VLOOKUP(E93,WGP!BS:BZ,6,FALSE),"")</f>
        <v/>
      </c>
      <c r="P93" s="22" t="str">
        <f>IFERROR(VLOOKUP(E93,'Road-Relay'!C:M,11,FALSE),"")</f>
        <v/>
      </c>
      <c r="Q93" s="23">
        <f>IFERROR(VLOOKUP(E93,XC!B:M,5,FALSE),"")</f>
        <v>0</v>
      </c>
      <c r="R93" s="24" t="str">
        <f>IFERROR(VLOOKUP(E93,'Road-Relay'!Q:AA,11,FALSE),"")</f>
        <v/>
      </c>
      <c r="S93" s="34" t="str">
        <f>IFERROR(VLOOKUP(E93,WGP!AY:BF,6,FALSE),"")</f>
        <v/>
      </c>
      <c r="T93" s="34">
        <f>IFERROR(VLOOKUP(E93,XC!B:M,6,FALSE),"")</f>
        <v>0</v>
      </c>
      <c r="U93" s="23" t="str">
        <f>IFERROR(VLOOKUP(E93,'Road-Relay'!AE:AO,11,FALSE),"")</f>
        <v/>
      </c>
      <c r="V93" s="23" t="str">
        <f>IFERROR(VLOOKUP(E93,WGP!AE:AL,6,FALSE),"")</f>
        <v/>
      </c>
      <c r="W93" s="23">
        <f>IFERROR(VLOOKUP(E93,XC!B:M,7,FALSE),"")</f>
        <v>5</v>
      </c>
      <c r="X93" s="23" t="str">
        <f>IFERROR(VLOOKUP(E93,'Road-Relay'!AS:BC,11,FALSE),"")</f>
        <v/>
      </c>
      <c r="Y93" s="22" t="str">
        <f>IFERROR(VLOOKUP(E93,WGP!K:R,6,FALSE),"")</f>
        <v/>
      </c>
      <c r="Z93" s="22">
        <f>IFERROR(VLOOKUP(E93,XC!B:M,8,FALSE),"")</f>
        <v>0</v>
      </c>
      <c r="AA93" s="22">
        <f>IFERROR(VLOOKUP(E93,XC!B:M,9,FALSE),"")</f>
        <v>0</v>
      </c>
      <c r="AB93" s="23" t="str">
        <f>IFERROR(VLOOKUP(E93,'Road-Relay'!BG:BQ,11,FALSE),"")</f>
        <v/>
      </c>
      <c r="AC93" s="23">
        <f>IFERROR(VLOOKUP(E93,XC!B:M,10,FALSE),"")</f>
        <v>0</v>
      </c>
      <c r="AD93" s="23">
        <f>IFERROR(VLOOKUP(E93,XC!B:M,11,FALSE),"")</f>
        <v>0</v>
      </c>
      <c r="AE93" s="23" t="str">
        <f>IFERROR(VLOOKUP(E93,WGP!DF:DM,6,FALSE),"")</f>
        <v/>
      </c>
      <c r="AF93" s="23" t="str">
        <f>IFERROR(VLOOKUP(E93,'Road-Relay'!BU:CE,11,FALSE),"")</f>
        <v/>
      </c>
      <c r="AG93" s="43" t="str">
        <f>IFERROR(VLOOKUP(E93,'Road-Relay'!CI:CS,11,FALSE),"")</f>
        <v/>
      </c>
      <c r="AH93" s="62"/>
      <c r="AI93" s="42" t="str">
        <f t="shared" si="68"/>
        <v/>
      </c>
      <c r="AJ93" s="42" t="str">
        <f t="shared" si="69"/>
        <v/>
      </c>
      <c r="AK93" s="42" t="str">
        <f t="shared" si="70"/>
        <v/>
      </c>
      <c r="AL93" s="42" t="str">
        <f t="shared" si="71"/>
        <v/>
      </c>
      <c r="AM93" s="42" t="str">
        <f t="shared" si="72"/>
        <v/>
      </c>
      <c r="AN93" s="42" t="str">
        <f t="shared" si="73"/>
        <v/>
      </c>
      <c r="AO93" s="21" t="str">
        <f t="shared" si="74"/>
        <v/>
      </c>
      <c r="AP93" s="21" t="str">
        <f t="shared" si="75"/>
        <v/>
      </c>
      <c r="AQ93" s="21" t="str">
        <f t="shared" si="76"/>
        <v/>
      </c>
      <c r="AR93" s="21" t="str">
        <f t="shared" si="77"/>
        <v/>
      </c>
      <c r="AS93" s="42" t="str">
        <f t="shared" si="78"/>
        <v/>
      </c>
      <c r="AT93" s="42" t="str">
        <f t="shared" si="79"/>
        <v/>
      </c>
      <c r="AU93" s="42" t="str">
        <f t="shared" si="80"/>
        <v/>
      </c>
      <c r="AV93" s="42" t="str">
        <f t="shared" si="81"/>
        <v/>
      </c>
      <c r="AW93" s="42" t="str">
        <f t="shared" si="82"/>
        <v/>
      </c>
      <c r="AX93" s="42" t="str">
        <f t="shared" si="83"/>
        <v/>
      </c>
      <c r="AY93" s="42" t="str">
        <f t="shared" si="84"/>
        <v/>
      </c>
      <c r="AZ93" s="21" t="str">
        <f t="shared" si="85"/>
        <v/>
      </c>
      <c r="BA93" s="21" t="str">
        <f t="shared" si="86"/>
        <v/>
      </c>
      <c r="BB93" s="21" t="str">
        <f t="shared" si="87"/>
        <v/>
      </c>
      <c r="BC93" s="21" t="str">
        <f t="shared" si="88"/>
        <v>N</v>
      </c>
      <c r="BD93" s="21" t="str">
        <f t="shared" si="89"/>
        <v>N</v>
      </c>
      <c r="BE93" s="21" t="str">
        <f t="shared" si="90"/>
        <v>N</v>
      </c>
      <c r="BF93" s="21" t="str">
        <f t="shared" si="91"/>
        <v>Y</v>
      </c>
      <c r="BG93" s="21">
        <f t="shared" si="92"/>
        <v>1</v>
      </c>
      <c r="BH93" s="21"/>
    </row>
    <row r="94" spans="1:60" x14ac:dyDescent="0.25">
      <c r="B94" s="22">
        <v>76</v>
      </c>
      <c r="C94" s="22">
        <f t="shared" si="62"/>
        <v>-2</v>
      </c>
      <c r="D94" s="22">
        <v>78</v>
      </c>
      <c r="E94" s="130" t="s">
        <v>132</v>
      </c>
      <c r="F94" s="65">
        <f t="shared" si="63"/>
        <v>10</v>
      </c>
      <c r="G94" s="42">
        <f t="shared" si="64"/>
        <v>0</v>
      </c>
      <c r="H94" s="25">
        <f t="shared" si="65"/>
        <v>0</v>
      </c>
      <c r="I94" s="43">
        <f t="shared" si="66"/>
        <v>10</v>
      </c>
      <c r="J94" s="43" t="str">
        <f t="shared" si="67"/>
        <v>N</v>
      </c>
      <c r="K94" s="23">
        <f>IFERROR(VLOOKUP(E94,XC!B:M,2,FALSE),"")</f>
        <v>0</v>
      </c>
      <c r="L94" s="23">
        <f>IFERROR(VLOOKUP(E94,XC!B:M,3,FALSE),"")</f>
        <v>0</v>
      </c>
      <c r="M94" s="23" t="str">
        <f>IFERROR(VLOOKUP(E94,WGP!CM:CT,6,FALSE),"")</f>
        <v/>
      </c>
      <c r="N94" s="23">
        <f>IFERROR(VLOOKUP(E94,XC!B:M,4,FALSE),"")</f>
        <v>0</v>
      </c>
      <c r="O94" s="23" t="str">
        <f>IFERROR(VLOOKUP(E94,WGP!BS:BZ,6,FALSE),"")</f>
        <v/>
      </c>
      <c r="P94" s="22" t="str">
        <f>IFERROR(VLOOKUP(E94,'Road-Relay'!C:M,11,FALSE),"")</f>
        <v/>
      </c>
      <c r="Q94" s="23">
        <f>IFERROR(VLOOKUP(E94,XC!B:M,5,FALSE),"")</f>
        <v>5</v>
      </c>
      <c r="R94" s="24" t="str">
        <f>IFERROR(VLOOKUP(E94,'Road-Relay'!Q:AA,11,FALSE),"")</f>
        <v/>
      </c>
      <c r="S94" s="34" t="str">
        <f>IFERROR(VLOOKUP(E94,WGP!AY:BF,6,FALSE),"")</f>
        <v/>
      </c>
      <c r="T94" s="34">
        <f>IFERROR(VLOOKUP(E94,XC!B:M,6,FALSE),"")</f>
        <v>0</v>
      </c>
      <c r="U94" s="23" t="str">
        <f>IFERROR(VLOOKUP(E94,'Road-Relay'!AE:AO,11,FALSE),"")</f>
        <v/>
      </c>
      <c r="V94" s="23" t="str">
        <f>IFERROR(VLOOKUP(E94,WGP!AE:AL,6,FALSE),"")</f>
        <v/>
      </c>
      <c r="W94" s="23">
        <f>IFERROR(VLOOKUP(E94,XC!B:M,7,FALSE),"")</f>
        <v>5</v>
      </c>
      <c r="X94" s="23" t="str">
        <f>IFERROR(VLOOKUP(E94,'Road-Relay'!AS:BC,11,FALSE),"")</f>
        <v/>
      </c>
      <c r="Y94" s="22" t="str">
        <f>IFERROR(VLOOKUP(E94,WGP!K:R,6,FALSE),"")</f>
        <v/>
      </c>
      <c r="Z94" s="22">
        <f>IFERROR(VLOOKUP(E94,XC!B:M,8,FALSE),"")</f>
        <v>0</v>
      </c>
      <c r="AA94" s="22">
        <f>IFERROR(VLOOKUP(E94,XC!B:M,9,FALSE),"")</f>
        <v>0</v>
      </c>
      <c r="AB94" s="23" t="str">
        <f>IFERROR(VLOOKUP(E94,'Road-Relay'!BG:BQ,11,FALSE),"")</f>
        <v/>
      </c>
      <c r="AC94" s="23">
        <f>IFERROR(VLOOKUP(E94,XC!B:M,10,FALSE),"")</f>
        <v>0</v>
      </c>
      <c r="AD94" s="23">
        <f>IFERROR(VLOOKUP(E94,XC!B:M,11,FALSE),"")</f>
        <v>0</v>
      </c>
      <c r="AE94" s="23" t="str">
        <f>IFERROR(VLOOKUP(E94,WGP!DF:DM,6,FALSE),"")</f>
        <v/>
      </c>
      <c r="AF94" s="23" t="str">
        <f>IFERROR(VLOOKUP(E94,'Road-Relay'!BU:CE,11,FALSE),"")</f>
        <v/>
      </c>
      <c r="AG94" s="43" t="str">
        <f>IFERROR(VLOOKUP(E94,'Road-Relay'!CI:CS,11,FALSE),"")</f>
        <v/>
      </c>
      <c r="AH94" s="62"/>
      <c r="AI94" s="42" t="str">
        <f t="shared" si="68"/>
        <v/>
      </c>
      <c r="AJ94" s="42" t="str">
        <f t="shared" si="69"/>
        <v/>
      </c>
      <c r="AK94" s="42" t="str">
        <f t="shared" si="70"/>
        <v/>
      </c>
      <c r="AL94" s="42" t="str">
        <f t="shared" si="71"/>
        <v/>
      </c>
      <c r="AM94" s="42" t="str">
        <f t="shared" si="72"/>
        <v/>
      </c>
      <c r="AN94" s="42" t="str">
        <f t="shared" si="73"/>
        <v/>
      </c>
      <c r="AO94" s="21" t="str">
        <f t="shared" si="74"/>
        <v/>
      </c>
      <c r="AP94" s="21" t="str">
        <f t="shared" si="75"/>
        <v/>
      </c>
      <c r="AQ94" s="21" t="str">
        <f t="shared" si="76"/>
        <v/>
      </c>
      <c r="AR94" s="21" t="str">
        <f t="shared" si="77"/>
        <v/>
      </c>
      <c r="AS94" s="42" t="str">
        <f t="shared" si="78"/>
        <v/>
      </c>
      <c r="AT94" s="42" t="str">
        <f t="shared" si="79"/>
        <v/>
      </c>
      <c r="AU94" s="42" t="str">
        <f t="shared" si="80"/>
        <v/>
      </c>
      <c r="AV94" s="42" t="str">
        <f t="shared" si="81"/>
        <v/>
      </c>
      <c r="AW94" s="42" t="str">
        <f t="shared" si="82"/>
        <v/>
      </c>
      <c r="AX94" s="42" t="str">
        <f t="shared" si="83"/>
        <v/>
      </c>
      <c r="AY94" s="42" t="str">
        <f t="shared" si="84"/>
        <v/>
      </c>
      <c r="AZ94" s="21" t="str">
        <f t="shared" si="85"/>
        <v/>
      </c>
      <c r="BA94" s="21" t="str">
        <f t="shared" si="86"/>
        <v/>
      </c>
      <c r="BB94" s="21" t="str">
        <f t="shared" si="87"/>
        <v/>
      </c>
      <c r="BC94" s="21" t="str">
        <f t="shared" si="88"/>
        <v>N</v>
      </c>
      <c r="BD94" s="21" t="str">
        <f t="shared" si="89"/>
        <v>N</v>
      </c>
      <c r="BE94" s="21" t="str">
        <f t="shared" si="90"/>
        <v>N</v>
      </c>
      <c r="BF94" s="21" t="str">
        <f t="shared" si="91"/>
        <v>Y</v>
      </c>
      <c r="BG94" s="21">
        <f t="shared" si="92"/>
        <v>1</v>
      </c>
      <c r="BH94" s="21"/>
    </row>
    <row r="95" spans="1:60" x14ac:dyDescent="0.25">
      <c r="B95" s="22">
        <v>76</v>
      </c>
      <c r="C95" s="22">
        <f t="shared" si="62"/>
        <v>-13</v>
      </c>
      <c r="D95" s="22">
        <v>89</v>
      </c>
      <c r="E95" s="130" t="s">
        <v>238</v>
      </c>
      <c r="F95" s="65">
        <f t="shared" si="63"/>
        <v>5</v>
      </c>
      <c r="G95" s="42">
        <f t="shared" si="64"/>
        <v>0</v>
      </c>
      <c r="H95" s="25">
        <f t="shared" si="65"/>
        <v>0</v>
      </c>
      <c r="I95" s="43">
        <f t="shared" si="66"/>
        <v>5</v>
      </c>
      <c r="J95" s="43" t="str">
        <f t="shared" si="67"/>
        <v>N</v>
      </c>
      <c r="K95" s="23">
        <f>IFERROR(VLOOKUP(E95,XC!B:M,2,FALSE),"")</f>
        <v>5</v>
      </c>
      <c r="L95" s="23">
        <f>IFERROR(VLOOKUP(E95,XC!B:M,3,FALSE),"")</f>
        <v>0</v>
      </c>
      <c r="M95" s="23" t="str">
        <f>IFERROR(VLOOKUP(E95,WGP!CM:CT,6,FALSE),"")</f>
        <v/>
      </c>
      <c r="N95" s="23">
        <f>IFERROR(VLOOKUP(E95,XC!B:M,4,FALSE),"")</f>
        <v>0</v>
      </c>
      <c r="O95" s="23" t="str">
        <f>IFERROR(VLOOKUP(E95,WGP!BS:BZ,6,FALSE),"")</f>
        <v/>
      </c>
      <c r="P95" s="22" t="str">
        <f>IFERROR(VLOOKUP(E95,'Road-Relay'!C:M,11,FALSE),"")</f>
        <v/>
      </c>
      <c r="Q95" s="23">
        <f>IFERROR(VLOOKUP(E95,XC!B:M,5,FALSE),"")</f>
        <v>0</v>
      </c>
      <c r="R95" s="24" t="str">
        <f>IFERROR(VLOOKUP(E95,'Road-Relay'!Q:AA,11,FALSE),"")</f>
        <v/>
      </c>
      <c r="S95" s="34" t="str">
        <f>IFERROR(VLOOKUP(E95,WGP!AY:BF,6,FALSE),"")</f>
        <v/>
      </c>
      <c r="T95" s="34">
        <f>IFERROR(VLOOKUP(E95,XC!B:M,6,FALSE),"")</f>
        <v>0</v>
      </c>
      <c r="U95" s="23" t="str">
        <f>IFERROR(VLOOKUP(E95,'Road-Relay'!AE:AO,11,FALSE),"")</f>
        <v/>
      </c>
      <c r="V95" s="23" t="str">
        <f>IFERROR(VLOOKUP(E95,WGP!AE:AL,6,FALSE),"")</f>
        <v/>
      </c>
      <c r="W95" s="23">
        <f>IFERROR(VLOOKUP(E95,XC!B:M,7,FALSE),"")</f>
        <v>0</v>
      </c>
      <c r="X95" s="23" t="str">
        <f>IFERROR(VLOOKUP(E95,'Road-Relay'!AS:BC,11,FALSE),"")</f>
        <v/>
      </c>
      <c r="Y95" s="22" t="str">
        <f>IFERROR(VLOOKUP(E95,WGP!K:R,6,FALSE),"")</f>
        <v/>
      </c>
      <c r="Z95" s="22">
        <f>IFERROR(VLOOKUP(E95,XC!B:M,8,FALSE),"")</f>
        <v>0</v>
      </c>
      <c r="AA95" s="22">
        <f>IFERROR(VLOOKUP(E95,XC!B:M,9,FALSE),"")</f>
        <v>0</v>
      </c>
      <c r="AB95" s="23" t="str">
        <f>IFERROR(VLOOKUP(E95,'Road-Relay'!BG:BQ,11,FALSE),"")</f>
        <v/>
      </c>
      <c r="AC95" s="23">
        <f>IFERROR(VLOOKUP(E95,XC!B:M,10,FALSE),"")</f>
        <v>0</v>
      </c>
      <c r="AD95" s="23">
        <f>IFERROR(VLOOKUP(E95,XC!B:M,11,FALSE),"")</f>
        <v>0</v>
      </c>
      <c r="AE95" s="23" t="str">
        <f>IFERROR(VLOOKUP(E95,WGP!DF:DM,6,FALSE),"")</f>
        <v/>
      </c>
      <c r="AF95" s="23" t="str">
        <f>IFERROR(VLOOKUP(E95,'Road-Relay'!BU:CE,11,FALSE),"")</f>
        <v/>
      </c>
      <c r="AG95" s="43" t="str">
        <f>IFERROR(VLOOKUP(E95,'Road-Relay'!CI:CS,11,FALSE),"")</f>
        <v/>
      </c>
      <c r="AH95" s="62"/>
      <c r="AI95" s="42" t="str">
        <f t="shared" si="68"/>
        <v/>
      </c>
      <c r="AJ95" s="42" t="str">
        <f t="shared" si="69"/>
        <v/>
      </c>
      <c r="AK95" s="42" t="str">
        <f t="shared" si="70"/>
        <v/>
      </c>
      <c r="AL95" s="42" t="str">
        <f t="shared" si="71"/>
        <v/>
      </c>
      <c r="AM95" s="42" t="str">
        <f t="shared" si="72"/>
        <v/>
      </c>
      <c r="AN95" s="42" t="str">
        <f t="shared" si="73"/>
        <v/>
      </c>
      <c r="AO95" s="21" t="str">
        <f t="shared" si="74"/>
        <v/>
      </c>
      <c r="AP95" s="21" t="str">
        <f t="shared" si="75"/>
        <v/>
      </c>
      <c r="AQ95" s="21" t="str">
        <f t="shared" si="76"/>
        <v/>
      </c>
      <c r="AR95" s="21" t="str">
        <f t="shared" si="77"/>
        <v/>
      </c>
      <c r="AS95" s="42" t="str">
        <f t="shared" si="78"/>
        <v/>
      </c>
      <c r="AT95" s="42" t="str">
        <f t="shared" si="79"/>
        <v/>
      </c>
      <c r="AU95" s="42" t="str">
        <f t="shared" si="80"/>
        <v/>
      </c>
      <c r="AV95" s="42" t="str">
        <f t="shared" si="81"/>
        <v/>
      </c>
      <c r="AW95" s="42" t="str">
        <f t="shared" si="82"/>
        <v/>
      </c>
      <c r="AX95" s="42" t="str">
        <f t="shared" si="83"/>
        <v/>
      </c>
      <c r="AY95" s="42" t="str">
        <f t="shared" si="84"/>
        <v/>
      </c>
      <c r="AZ95" s="21" t="str">
        <f t="shared" si="85"/>
        <v/>
      </c>
      <c r="BA95" s="21" t="str">
        <f t="shared" si="86"/>
        <v/>
      </c>
      <c r="BB95" s="21" t="str">
        <f t="shared" si="87"/>
        <v/>
      </c>
      <c r="BC95" s="21" t="str">
        <f t="shared" si="88"/>
        <v>N</v>
      </c>
      <c r="BD95" s="21" t="str">
        <f t="shared" si="89"/>
        <v>N</v>
      </c>
      <c r="BE95" s="21" t="str">
        <f t="shared" si="90"/>
        <v>N</v>
      </c>
      <c r="BF95" s="21" t="str">
        <f t="shared" si="91"/>
        <v>Y</v>
      </c>
      <c r="BG95" s="21">
        <f t="shared" si="92"/>
        <v>1</v>
      </c>
      <c r="BH95" s="21"/>
    </row>
    <row r="96" spans="1:60" x14ac:dyDescent="0.25">
      <c r="B96" s="22">
        <v>76</v>
      </c>
      <c r="C96" s="22">
        <f t="shared" si="62"/>
        <v>-13</v>
      </c>
      <c r="D96" s="22">
        <v>89</v>
      </c>
      <c r="E96" s="130" t="s">
        <v>64</v>
      </c>
      <c r="F96" s="65">
        <f t="shared" si="63"/>
        <v>5</v>
      </c>
      <c r="G96" s="42">
        <f t="shared" si="64"/>
        <v>0</v>
      </c>
      <c r="H96" s="25">
        <f t="shared" si="65"/>
        <v>0</v>
      </c>
      <c r="I96" s="43">
        <f t="shared" si="66"/>
        <v>5</v>
      </c>
      <c r="J96" s="43" t="str">
        <f t="shared" si="67"/>
        <v>N</v>
      </c>
      <c r="K96" s="23">
        <f>IFERROR(VLOOKUP(E96,XC!B:M,2,FALSE),"")</f>
        <v>5</v>
      </c>
      <c r="L96" s="23">
        <f>IFERROR(VLOOKUP(E96,XC!B:M,3,FALSE),"")</f>
        <v>0</v>
      </c>
      <c r="M96" s="23" t="str">
        <f>IFERROR(VLOOKUP(E96,WGP!CM:CT,6,FALSE),"")</f>
        <v/>
      </c>
      <c r="N96" s="23">
        <f>IFERROR(VLOOKUP(E96,XC!B:M,4,FALSE),"")</f>
        <v>0</v>
      </c>
      <c r="O96" s="23" t="str">
        <f>IFERROR(VLOOKUP(E96,WGP!BS:BZ,6,FALSE),"")</f>
        <v/>
      </c>
      <c r="P96" s="22" t="str">
        <f>IFERROR(VLOOKUP(E96,'Road-Relay'!C:M,11,FALSE),"")</f>
        <v/>
      </c>
      <c r="Q96" s="23">
        <f>IFERROR(VLOOKUP(E96,XC!B:M,5,FALSE),"")</f>
        <v>0</v>
      </c>
      <c r="R96" s="24" t="str">
        <f>IFERROR(VLOOKUP(E96,'Road-Relay'!Q:AA,11,FALSE),"")</f>
        <v/>
      </c>
      <c r="S96" s="34" t="str">
        <f>IFERROR(VLOOKUP(E96,WGP!AY:BF,6,FALSE),"")</f>
        <v/>
      </c>
      <c r="T96" s="34">
        <f>IFERROR(VLOOKUP(E96,XC!B:M,6,FALSE),"")</f>
        <v>0</v>
      </c>
      <c r="U96" s="23" t="str">
        <f>IFERROR(VLOOKUP(E96,'Road-Relay'!AE:AO,11,FALSE),"")</f>
        <v/>
      </c>
      <c r="V96" s="23" t="str">
        <f>IFERROR(VLOOKUP(E96,WGP!AE:AL,6,FALSE),"")</f>
        <v/>
      </c>
      <c r="W96" s="23">
        <f>IFERROR(VLOOKUP(E96,XC!B:M,7,FALSE),"")</f>
        <v>0</v>
      </c>
      <c r="X96" s="23" t="str">
        <f>IFERROR(VLOOKUP(E96,'Road-Relay'!AS:BC,11,FALSE),"")</f>
        <v/>
      </c>
      <c r="Y96" s="22" t="str">
        <f>IFERROR(VLOOKUP(E96,WGP!K:R,6,FALSE),"")</f>
        <v/>
      </c>
      <c r="Z96" s="22">
        <f>IFERROR(VLOOKUP(E96,XC!B:M,8,FALSE),"")</f>
        <v>0</v>
      </c>
      <c r="AA96" s="22">
        <f>IFERROR(VLOOKUP(E96,XC!B:M,9,FALSE),"")</f>
        <v>0</v>
      </c>
      <c r="AB96" s="23" t="str">
        <f>IFERROR(VLOOKUP(E96,'Road-Relay'!BG:BQ,11,FALSE),"")</f>
        <v/>
      </c>
      <c r="AC96" s="23">
        <f>IFERROR(VLOOKUP(E96,XC!B:M,10,FALSE),"")</f>
        <v>0</v>
      </c>
      <c r="AD96" s="23">
        <f>IFERROR(VLOOKUP(E96,XC!B:M,11,FALSE),"")</f>
        <v>0</v>
      </c>
      <c r="AE96" s="23" t="str">
        <f>IFERROR(VLOOKUP(E96,WGP!DF:DM,6,FALSE),"")</f>
        <v/>
      </c>
      <c r="AF96" s="23" t="str">
        <f>IFERROR(VLOOKUP(E96,'Road-Relay'!BU:CE,11,FALSE),"")</f>
        <v/>
      </c>
      <c r="AG96" s="43" t="str">
        <f>IFERROR(VLOOKUP(E96,'Road-Relay'!CI:CS,11,FALSE),"")</f>
        <v/>
      </c>
      <c r="AH96" s="62"/>
      <c r="AI96" s="42" t="str">
        <f t="shared" si="68"/>
        <v/>
      </c>
      <c r="AJ96" s="42" t="str">
        <f t="shared" si="69"/>
        <v/>
      </c>
      <c r="AK96" s="42" t="str">
        <f t="shared" si="70"/>
        <v/>
      </c>
      <c r="AL96" s="42" t="str">
        <f t="shared" si="71"/>
        <v/>
      </c>
      <c r="AM96" s="42" t="str">
        <f t="shared" si="72"/>
        <v/>
      </c>
      <c r="AN96" s="42" t="str">
        <f t="shared" si="73"/>
        <v/>
      </c>
      <c r="AO96" s="21" t="str">
        <f t="shared" si="74"/>
        <v/>
      </c>
      <c r="AP96" s="21" t="str">
        <f t="shared" si="75"/>
        <v/>
      </c>
      <c r="AQ96" s="21" t="str">
        <f t="shared" si="76"/>
        <v/>
      </c>
      <c r="AR96" s="21" t="str">
        <f t="shared" si="77"/>
        <v/>
      </c>
      <c r="AS96" s="42" t="str">
        <f t="shared" si="78"/>
        <v/>
      </c>
      <c r="AT96" s="42" t="str">
        <f t="shared" si="79"/>
        <v/>
      </c>
      <c r="AU96" s="42" t="str">
        <f t="shared" si="80"/>
        <v/>
      </c>
      <c r="AV96" s="42" t="str">
        <f t="shared" si="81"/>
        <v/>
      </c>
      <c r="AW96" s="42" t="str">
        <f t="shared" si="82"/>
        <v/>
      </c>
      <c r="AX96" s="42" t="str">
        <f t="shared" si="83"/>
        <v/>
      </c>
      <c r="AY96" s="42" t="str">
        <f t="shared" si="84"/>
        <v/>
      </c>
      <c r="AZ96" s="21" t="str">
        <f t="shared" si="85"/>
        <v/>
      </c>
      <c r="BA96" s="21" t="str">
        <f t="shared" si="86"/>
        <v/>
      </c>
      <c r="BB96" s="21" t="str">
        <f t="shared" si="87"/>
        <v/>
      </c>
      <c r="BC96" s="21" t="str">
        <f t="shared" si="88"/>
        <v>N</v>
      </c>
      <c r="BD96" s="21" t="str">
        <f t="shared" si="89"/>
        <v>N</v>
      </c>
      <c r="BE96" s="21" t="str">
        <f t="shared" si="90"/>
        <v>N</v>
      </c>
      <c r="BF96" s="21" t="str">
        <f t="shared" si="91"/>
        <v>Y</v>
      </c>
      <c r="BG96" s="21">
        <f t="shared" si="92"/>
        <v>1</v>
      </c>
      <c r="BH96" s="21"/>
    </row>
    <row r="97" spans="2:60" x14ac:dyDescent="0.25">
      <c r="B97" s="22">
        <v>76</v>
      </c>
      <c r="C97" s="22">
        <f t="shared" si="62"/>
        <v>-13</v>
      </c>
      <c r="D97" s="22">
        <v>89</v>
      </c>
      <c r="E97" s="130" t="s">
        <v>154</v>
      </c>
      <c r="F97" s="65">
        <f t="shared" si="63"/>
        <v>5</v>
      </c>
      <c r="G97" s="42">
        <f t="shared" si="64"/>
        <v>0</v>
      </c>
      <c r="H97" s="25">
        <f t="shared" si="65"/>
        <v>0</v>
      </c>
      <c r="I97" s="43">
        <f t="shared" si="66"/>
        <v>5</v>
      </c>
      <c r="J97" s="43" t="str">
        <f t="shared" si="67"/>
        <v>N</v>
      </c>
      <c r="K97" s="23">
        <f>IFERROR(VLOOKUP(E97,XC!B:M,2,FALSE),"")</f>
        <v>5</v>
      </c>
      <c r="L97" s="23">
        <f>IFERROR(VLOOKUP(E97,XC!B:M,3,FALSE),"")</f>
        <v>0</v>
      </c>
      <c r="M97" s="23" t="str">
        <f>IFERROR(VLOOKUP(E97,WGP!CM:CT,6,FALSE),"")</f>
        <v/>
      </c>
      <c r="N97" s="23">
        <f>IFERROR(VLOOKUP(E97,XC!B:M,4,FALSE),"")</f>
        <v>0</v>
      </c>
      <c r="O97" s="23" t="str">
        <f>IFERROR(VLOOKUP(E97,WGP!BS:BZ,6,FALSE),"")</f>
        <v/>
      </c>
      <c r="P97" s="22" t="str">
        <f>IFERROR(VLOOKUP(E97,'Road-Relay'!C:M,11,FALSE),"")</f>
        <v/>
      </c>
      <c r="Q97" s="23">
        <f>IFERROR(VLOOKUP(E97,XC!B:M,5,FALSE),"")</f>
        <v>0</v>
      </c>
      <c r="R97" s="24" t="str">
        <f>IFERROR(VLOOKUP(E97,'Road-Relay'!Q:AA,11,FALSE),"")</f>
        <v/>
      </c>
      <c r="S97" s="34" t="str">
        <f>IFERROR(VLOOKUP(E97,WGP!AY:BF,6,FALSE),"")</f>
        <v/>
      </c>
      <c r="T97" s="34">
        <f>IFERROR(VLOOKUP(E97,XC!B:M,6,FALSE),"")</f>
        <v>0</v>
      </c>
      <c r="U97" s="23" t="str">
        <f>IFERROR(VLOOKUP(E97,'Road-Relay'!AE:AO,11,FALSE),"")</f>
        <v/>
      </c>
      <c r="V97" s="23" t="str">
        <f>IFERROR(VLOOKUP(E97,WGP!AE:AL,6,FALSE),"")</f>
        <v/>
      </c>
      <c r="W97" s="23">
        <f>IFERROR(VLOOKUP(E97,XC!B:M,7,FALSE),"")</f>
        <v>0</v>
      </c>
      <c r="X97" s="23" t="str">
        <f>IFERROR(VLOOKUP(E97,'Road-Relay'!AS:BC,11,FALSE),"")</f>
        <v/>
      </c>
      <c r="Y97" s="22" t="str">
        <f>IFERROR(VLOOKUP(E97,WGP!K:R,6,FALSE),"")</f>
        <v/>
      </c>
      <c r="Z97" s="22">
        <f>IFERROR(VLOOKUP(E97,XC!B:M,8,FALSE),"")</f>
        <v>0</v>
      </c>
      <c r="AA97" s="22">
        <f>IFERROR(VLOOKUP(E97,XC!B:M,9,FALSE),"")</f>
        <v>0</v>
      </c>
      <c r="AB97" s="23" t="str">
        <f>IFERROR(VLOOKUP(E97,'Road-Relay'!BG:BQ,11,FALSE),"")</f>
        <v/>
      </c>
      <c r="AC97" s="23">
        <f>IFERROR(VLOOKUP(E97,XC!B:M,10,FALSE),"")</f>
        <v>0</v>
      </c>
      <c r="AD97" s="23">
        <f>IFERROR(VLOOKUP(E97,XC!B:M,11,FALSE),"")</f>
        <v>0</v>
      </c>
      <c r="AE97" s="23" t="str">
        <f>IFERROR(VLOOKUP(E97,WGP!DF:DM,6,FALSE),"")</f>
        <v/>
      </c>
      <c r="AF97" s="23" t="str">
        <f>IFERROR(VLOOKUP(E97,'Road-Relay'!BU:CE,11,FALSE),"")</f>
        <v/>
      </c>
      <c r="AG97" s="43" t="str">
        <f>IFERROR(VLOOKUP(E97,'Road-Relay'!CI:CS,11,FALSE),"")</f>
        <v/>
      </c>
      <c r="AH97" s="62"/>
      <c r="AI97" s="42" t="str">
        <f t="shared" si="68"/>
        <v/>
      </c>
      <c r="AJ97" s="42" t="str">
        <f t="shared" si="69"/>
        <v/>
      </c>
      <c r="AK97" s="42" t="str">
        <f t="shared" si="70"/>
        <v/>
      </c>
      <c r="AL97" s="42" t="str">
        <f t="shared" si="71"/>
        <v/>
      </c>
      <c r="AM97" s="42" t="str">
        <f t="shared" si="72"/>
        <v/>
      </c>
      <c r="AN97" s="42" t="str">
        <f t="shared" si="73"/>
        <v/>
      </c>
      <c r="AO97" s="21" t="str">
        <f t="shared" si="74"/>
        <v/>
      </c>
      <c r="AP97" s="21" t="str">
        <f t="shared" si="75"/>
        <v/>
      </c>
      <c r="AQ97" s="21" t="str">
        <f t="shared" si="76"/>
        <v/>
      </c>
      <c r="AR97" s="21" t="str">
        <f t="shared" si="77"/>
        <v/>
      </c>
      <c r="AS97" s="42" t="str">
        <f t="shared" si="78"/>
        <v/>
      </c>
      <c r="AT97" s="42" t="str">
        <f t="shared" si="79"/>
        <v/>
      </c>
      <c r="AU97" s="42" t="str">
        <f t="shared" si="80"/>
        <v/>
      </c>
      <c r="AV97" s="42" t="str">
        <f t="shared" si="81"/>
        <v/>
      </c>
      <c r="AW97" s="42" t="str">
        <f t="shared" si="82"/>
        <v/>
      </c>
      <c r="AX97" s="42" t="str">
        <f t="shared" si="83"/>
        <v/>
      </c>
      <c r="AY97" s="42" t="str">
        <f t="shared" si="84"/>
        <v/>
      </c>
      <c r="AZ97" s="21" t="str">
        <f t="shared" si="85"/>
        <v/>
      </c>
      <c r="BA97" s="21" t="str">
        <f t="shared" si="86"/>
        <v/>
      </c>
      <c r="BB97" s="21" t="str">
        <f t="shared" si="87"/>
        <v/>
      </c>
      <c r="BC97" s="21" t="str">
        <f t="shared" si="88"/>
        <v>N</v>
      </c>
      <c r="BD97" s="21" t="str">
        <f t="shared" si="89"/>
        <v>N</v>
      </c>
      <c r="BE97" s="21" t="str">
        <f t="shared" si="90"/>
        <v>N</v>
      </c>
      <c r="BF97" s="21" t="str">
        <f t="shared" si="91"/>
        <v>Y</v>
      </c>
      <c r="BG97" s="21">
        <f t="shared" si="92"/>
        <v>1</v>
      </c>
      <c r="BH97" s="21"/>
    </row>
    <row r="98" spans="2:60" x14ac:dyDescent="0.25">
      <c r="B98" s="22">
        <v>76</v>
      </c>
      <c r="C98" s="22">
        <f t="shared" si="62"/>
        <v>-13</v>
      </c>
      <c r="D98" s="22">
        <v>89</v>
      </c>
      <c r="E98" s="130" t="s">
        <v>83</v>
      </c>
      <c r="F98" s="65">
        <f t="shared" si="63"/>
        <v>5</v>
      </c>
      <c r="G98" s="42">
        <f t="shared" si="64"/>
        <v>0</v>
      </c>
      <c r="H98" s="25">
        <f t="shared" si="65"/>
        <v>0</v>
      </c>
      <c r="I98" s="43">
        <f t="shared" si="66"/>
        <v>5</v>
      </c>
      <c r="J98" s="43" t="str">
        <f t="shared" si="67"/>
        <v>N</v>
      </c>
      <c r="K98" s="23">
        <f>IFERROR(VLOOKUP(E98,XC!B:M,2,FALSE),"")</f>
        <v>5</v>
      </c>
      <c r="L98" s="23">
        <f>IFERROR(VLOOKUP(E98,XC!B:M,3,FALSE),"")</f>
        <v>0</v>
      </c>
      <c r="M98" s="23" t="str">
        <f>IFERROR(VLOOKUP(E98,WGP!CM:CT,6,FALSE),"")</f>
        <v/>
      </c>
      <c r="N98" s="23">
        <f>IFERROR(VLOOKUP(E98,XC!B:M,4,FALSE),"")</f>
        <v>0</v>
      </c>
      <c r="O98" s="23" t="str">
        <f>IFERROR(VLOOKUP(E98,WGP!BS:BZ,6,FALSE),"")</f>
        <v/>
      </c>
      <c r="P98" s="22" t="str">
        <f>IFERROR(VLOOKUP(E98,'Road-Relay'!C:M,11,FALSE),"")</f>
        <v/>
      </c>
      <c r="Q98" s="23">
        <f>IFERROR(VLOOKUP(E98,XC!B:M,5,FALSE),"")</f>
        <v>0</v>
      </c>
      <c r="R98" s="24" t="str">
        <f>IFERROR(VLOOKUP(E98,'Road-Relay'!Q:AA,11,FALSE),"")</f>
        <v/>
      </c>
      <c r="S98" s="34" t="str">
        <f>IFERROR(VLOOKUP(E98,WGP!AY:BF,6,FALSE),"")</f>
        <v/>
      </c>
      <c r="T98" s="34">
        <f>IFERROR(VLOOKUP(E98,XC!B:M,6,FALSE),"")</f>
        <v>0</v>
      </c>
      <c r="U98" s="23" t="str">
        <f>IFERROR(VLOOKUP(E98,'Road-Relay'!AE:AO,11,FALSE),"")</f>
        <v/>
      </c>
      <c r="V98" s="23" t="str">
        <f>IFERROR(VLOOKUP(E98,WGP!AE:AL,6,FALSE),"")</f>
        <v/>
      </c>
      <c r="W98" s="23">
        <f>IFERROR(VLOOKUP(E98,XC!B:M,7,FALSE),"")</f>
        <v>0</v>
      </c>
      <c r="X98" s="23" t="str">
        <f>IFERROR(VLOOKUP(E98,'Road-Relay'!AS:BC,11,FALSE),"")</f>
        <v/>
      </c>
      <c r="Y98" s="22" t="str">
        <f>IFERROR(VLOOKUP(E98,WGP!K:R,6,FALSE),"")</f>
        <v/>
      </c>
      <c r="Z98" s="22">
        <f>IFERROR(VLOOKUP(E98,XC!B:M,8,FALSE),"")</f>
        <v>0</v>
      </c>
      <c r="AA98" s="22">
        <f>IFERROR(VLOOKUP(E98,XC!B:M,9,FALSE),"")</f>
        <v>0</v>
      </c>
      <c r="AB98" s="23" t="str">
        <f>IFERROR(VLOOKUP(E98,'Road-Relay'!BG:BQ,11,FALSE),"")</f>
        <v/>
      </c>
      <c r="AC98" s="23">
        <f>IFERROR(VLOOKUP(E98,XC!B:M,10,FALSE),"")</f>
        <v>0</v>
      </c>
      <c r="AD98" s="23">
        <f>IFERROR(VLOOKUP(E98,XC!B:M,11,FALSE),"")</f>
        <v>0</v>
      </c>
      <c r="AE98" s="23" t="str">
        <f>IFERROR(VLOOKUP(E98,WGP!DF:DM,6,FALSE),"")</f>
        <v/>
      </c>
      <c r="AF98" s="23" t="str">
        <f>IFERROR(VLOOKUP(E98,'Road-Relay'!BU:CE,11,FALSE),"")</f>
        <v/>
      </c>
      <c r="AG98" s="43" t="str">
        <f>IFERROR(VLOOKUP(E98,'Road-Relay'!CI:CS,11,FALSE),"")</f>
        <v/>
      </c>
      <c r="AH98" s="62"/>
      <c r="AI98" s="42" t="str">
        <f t="shared" si="68"/>
        <v/>
      </c>
      <c r="AJ98" s="42" t="str">
        <f t="shared" si="69"/>
        <v/>
      </c>
      <c r="AK98" s="42" t="str">
        <f t="shared" si="70"/>
        <v/>
      </c>
      <c r="AL98" s="42" t="str">
        <f t="shared" si="71"/>
        <v/>
      </c>
      <c r="AM98" s="42" t="str">
        <f t="shared" si="72"/>
        <v/>
      </c>
      <c r="AN98" s="42" t="str">
        <f t="shared" si="73"/>
        <v/>
      </c>
      <c r="AO98" s="21" t="str">
        <f t="shared" si="74"/>
        <v/>
      </c>
      <c r="AP98" s="21" t="str">
        <f t="shared" si="75"/>
        <v/>
      </c>
      <c r="AQ98" s="21" t="str">
        <f t="shared" si="76"/>
        <v/>
      </c>
      <c r="AR98" s="21" t="str">
        <f t="shared" si="77"/>
        <v/>
      </c>
      <c r="AS98" s="42" t="str">
        <f t="shared" si="78"/>
        <v/>
      </c>
      <c r="AT98" s="42" t="str">
        <f t="shared" si="79"/>
        <v/>
      </c>
      <c r="AU98" s="42" t="str">
        <f t="shared" si="80"/>
        <v/>
      </c>
      <c r="AV98" s="42" t="str">
        <f t="shared" si="81"/>
        <v/>
      </c>
      <c r="AW98" s="42" t="str">
        <f t="shared" si="82"/>
        <v/>
      </c>
      <c r="AX98" s="42" t="str">
        <f t="shared" si="83"/>
        <v/>
      </c>
      <c r="AY98" s="42" t="str">
        <f t="shared" si="84"/>
        <v/>
      </c>
      <c r="AZ98" s="21" t="str">
        <f t="shared" si="85"/>
        <v/>
      </c>
      <c r="BA98" s="21" t="str">
        <f t="shared" si="86"/>
        <v/>
      </c>
      <c r="BB98" s="21" t="str">
        <f t="shared" si="87"/>
        <v/>
      </c>
      <c r="BC98" s="21" t="str">
        <f t="shared" si="88"/>
        <v>N</v>
      </c>
      <c r="BD98" s="21" t="str">
        <f t="shared" si="89"/>
        <v>N</v>
      </c>
      <c r="BE98" s="21" t="str">
        <f t="shared" si="90"/>
        <v>N</v>
      </c>
      <c r="BF98" s="21" t="str">
        <f t="shared" si="91"/>
        <v>Y</v>
      </c>
      <c r="BG98" s="21">
        <f t="shared" si="92"/>
        <v>1</v>
      </c>
      <c r="BH98" s="21"/>
    </row>
    <row r="99" spans="2:60" x14ac:dyDescent="0.25">
      <c r="B99" s="22">
        <v>76</v>
      </c>
      <c r="C99" s="22">
        <f t="shared" si="62"/>
        <v>-13</v>
      </c>
      <c r="D99" s="22">
        <v>89</v>
      </c>
      <c r="E99" s="130" t="s">
        <v>206</v>
      </c>
      <c r="F99" s="65">
        <f t="shared" si="63"/>
        <v>5</v>
      </c>
      <c r="G99" s="42">
        <f t="shared" si="64"/>
        <v>0</v>
      </c>
      <c r="H99" s="25">
        <f t="shared" si="65"/>
        <v>0</v>
      </c>
      <c r="I99" s="43">
        <f t="shared" si="66"/>
        <v>5</v>
      </c>
      <c r="J99" s="43" t="str">
        <f t="shared" si="67"/>
        <v>N</v>
      </c>
      <c r="K99" s="23">
        <f>IFERROR(VLOOKUP(E99,XC!B:M,2,FALSE),"")</f>
        <v>5</v>
      </c>
      <c r="L99" s="23">
        <f>IFERROR(VLOOKUP(E99,XC!B:M,3,FALSE),"")</f>
        <v>0</v>
      </c>
      <c r="M99" s="23" t="str">
        <f>IFERROR(VLOOKUP(E99,WGP!CM:CT,6,FALSE),"")</f>
        <v/>
      </c>
      <c r="N99" s="23">
        <f>IFERROR(VLOOKUP(E99,XC!B:M,4,FALSE),"")</f>
        <v>0</v>
      </c>
      <c r="O99" s="23" t="str">
        <f>IFERROR(VLOOKUP(E99,WGP!BS:BZ,6,FALSE),"")</f>
        <v/>
      </c>
      <c r="P99" s="22" t="str">
        <f>IFERROR(VLOOKUP(E99,'Road-Relay'!C:M,11,FALSE),"")</f>
        <v/>
      </c>
      <c r="Q99" s="23">
        <f>IFERROR(VLOOKUP(E99,XC!B:M,5,FALSE),"")</f>
        <v>0</v>
      </c>
      <c r="R99" s="24" t="str">
        <f>IFERROR(VLOOKUP(E99,'Road-Relay'!Q:AA,11,FALSE),"")</f>
        <v/>
      </c>
      <c r="S99" s="34" t="str">
        <f>IFERROR(VLOOKUP(E99,WGP!AY:BF,6,FALSE),"")</f>
        <v/>
      </c>
      <c r="T99" s="34">
        <f>IFERROR(VLOOKUP(E99,XC!B:M,6,FALSE),"")</f>
        <v>0</v>
      </c>
      <c r="U99" s="23" t="str">
        <f>IFERROR(VLOOKUP(E99,'Road-Relay'!AE:AO,11,FALSE),"")</f>
        <v/>
      </c>
      <c r="V99" s="23" t="str">
        <f>IFERROR(VLOOKUP(E99,WGP!AE:AL,6,FALSE),"")</f>
        <v/>
      </c>
      <c r="W99" s="23">
        <f>IFERROR(VLOOKUP(E99,XC!B:M,7,FALSE),"")</f>
        <v>0</v>
      </c>
      <c r="X99" s="23" t="str">
        <f>IFERROR(VLOOKUP(E99,'Road-Relay'!AS:BC,11,FALSE),"")</f>
        <v/>
      </c>
      <c r="Y99" s="22" t="str">
        <f>IFERROR(VLOOKUP(E99,WGP!K:R,6,FALSE),"")</f>
        <v/>
      </c>
      <c r="Z99" s="22">
        <f>IFERROR(VLOOKUP(E99,XC!B:M,8,FALSE),"")</f>
        <v>0</v>
      </c>
      <c r="AA99" s="22">
        <f>IFERROR(VLOOKUP(E99,XC!B:M,9,FALSE),"")</f>
        <v>0</v>
      </c>
      <c r="AB99" s="23" t="str">
        <f>IFERROR(VLOOKUP(E99,'Road-Relay'!BG:BQ,11,FALSE),"")</f>
        <v/>
      </c>
      <c r="AC99" s="23">
        <f>IFERROR(VLOOKUP(E99,XC!B:M,10,FALSE),"")</f>
        <v>0</v>
      </c>
      <c r="AD99" s="23">
        <f>IFERROR(VLOOKUP(E99,XC!B:M,11,FALSE),"")</f>
        <v>0</v>
      </c>
      <c r="AE99" s="23" t="str">
        <f>IFERROR(VLOOKUP(E99,WGP!DF:DM,6,FALSE),"")</f>
        <v/>
      </c>
      <c r="AF99" s="23" t="str">
        <f>IFERROR(VLOOKUP(E99,'Road-Relay'!BU:CE,11,FALSE),"")</f>
        <v/>
      </c>
      <c r="AG99" s="43" t="str">
        <f>IFERROR(VLOOKUP(E99,'Road-Relay'!CI:CS,11,FALSE),"")</f>
        <v/>
      </c>
      <c r="AH99" s="62"/>
      <c r="AI99" s="42" t="str">
        <f t="shared" si="68"/>
        <v/>
      </c>
      <c r="AJ99" s="42" t="str">
        <f t="shared" si="69"/>
        <v/>
      </c>
      <c r="AK99" s="42" t="str">
        <f t="shared" si="70"/>
        <v/>
      </c>
      <c r="AL99" s="42" t="str">
        <f t="shared" si="71"/>
        <v/>
      </c>
      <c r="AM99" s="42" t="str">
        <f t="shared" si="72"/>
        <v/>
      </c>
      <c r="AN99" s="42" t="str">
        <f t="shared" si="73"/>
        <v/>
      </c>
      <c r="AO99" s="21" t="str">
        <f t="shared" si="74"/>
        <v/>
      </c>
      <c r="AP99" s="21" t="str">
        <f t="shared" si="75"/>
        <v/>
      </c>
      <c r="AQ99" s="21" t="str">
        <f t="shared" si="76"/>
        <v/>
      </c>
      <c r="AR99" s="21" t="str">
        <f t="shared" si="77"/>
        <v/>
      </c>
      <c r="AS99" s="42" t="str">
        <f t="shared" si="78"/>
        <v/>
      </c>
      <c r="AT99" s="42" t="str">
        <f t="shared" si="79"/>
        <v/>
      </c>
      <c r="AU99" s="42" t="str">
        <f t="shared" si="80"/>
        <v/>
      </c>
      <c r="AV99" s="42" t="str">
        <f t="shared" si="81"/>
        <v/>
      </c>
      <c r="AW99" s="42" t="str">
        <f t="shared" si="82"/>
        <v/>
      </c>
      <c r="AX99" s="42" t="str">
        <f t="shared" si="83"/>
        <v/>
      </c>
      <c r="AY99" s="42" t="str">
        <f t="shared" si="84"/>
        <v/>
      </c>
      <c r="AZ99" s="21" t="str">
        <f t="shared" si="85"/>
        <v/>
      </c>
      <c r="BA99" s="21" t="str">
        <f t="shared" si="86"/>
        <v/>
      </c>
      <c r="BB99" s="21" t="str">
        <f t="shared" si="87"/>
        <v/>
      </c>
      <c r="BC99" s="21" t="str">
        <f t="shared" si="88"/>
        <v>N</v>
      </c>
      <c r="BD99" s="21" t="str">
        <f t="shared" si="89"/>
        <v>N</v>
      </c>
      <c r="BE99" s="21" t="str">
        <f t="shared" si="90"/>
        <v>N</v>
      </c>
      <c r="BF99" s="21" t="str">
        <f t="shared" si="91"/>
        <v>Y</v>
      </c>
      <c r="BG99" s="21">
        <f t="shared" si="92"/>
        <v>1</v>
      </c>
      <c r="BH99" s="21"/>
    </row>
    <row r="100" spans="2:60" x14ac:dyDescent="0.25">
      <c r="B100" s="22">
        <v>76</v>
      </c>
      <c r="C100" s="22">
        <f t="shared" si="62"/>
        <v>-13</v>
      </c>
      <c r="D100" s="22">
        <v>89</v>
      </c>
      <c r="E100" s="130" t="s">
        <v>136</v>
      </c>
      <c r="F100" s="65">
        <f t="shared" si="63"/>
        <v>5</v>
      </c>
      <c r="G100" s="42">
        <f t="shared" si="64"/>
        <v>0</v>
      </c>
      <c r="H100" s="25">
        <f t="shared" si="65"/>
        <v>0</v>
      </c>
      <c r="I100" s="43">
        <f t="shared" si="66"/>
        <v>5</v>
      </c>
      <c r="J100" s="43" t="str">
        <f t="shared" si="67"/>
        <v>N</v>
      </c>
      <c r="K100" s="23">
        <f>IFERROR(VLOOKUP(E100,XC!B:M,2,FALSE),"")</f>
        <v>0</v>
      </c>
      <c r="L100" s="23">
        <f>IFERROR(VLOOKUP(E100,XC!B:M,3,FALSE),"")</f>
        <v>5</v>
      </c>
      <c r="M100" s="23" t="str">
        <f>IFERROR(VLOOKUP(E100,WGP!CM:CT,6,FALSE),"")</f>
        <v/>
      </c>
      <c r="N100" s="23">
        <f>IFERROR(VLOOKUP(E100,XC!B:M,4,FALSE),"")</f>
        <v>0</v>
      </c>
      <c r="O100" s="23" t="str">
        <f>IFERROR(VLOOKUP(E100,WGP!BS:BZ,6,FALSE),"")</f>
        <v/>
      </c>
      <c r="P100" s="22" t="str">
        <f>IFERROR(VLOOKUP(E100,'Road-Relay'!C:M,11,FALSE),"")</f>
        <v/>
      </c>
      <c r="Q100" s="23">
        <f>IFERROR(VLOOKUP(E100,XC!B:M,5,FALSE),"")</f>
        <v>0</v>
      </c>
      <c r="R100" s="24" t="str">
        <f>IFERROR(VLOOKUP(E100,'Road-Relay'!Q:AA,11,FALSE),"")</f>
        <v/>
      </c>
      <c r="S100" s="34" t="str">
        <f>IFERROR(VLOOKUP(E100,WGP!AY:BF,6,FALSE),"")</f>
        <v/>
      </c>
      <c r="T100" s="34">
        <f>IFERROR(VLOOKUP(E100,XC!B:M,6,FALSE),"")</f>
        <v>0</v>
      </c>
      <c r="U100" s="23" t="str">
        <f>IFERROR(VLOOKUP(E100,'Road-Relay'!AE:AO,11,FALSE),"")</f>
        <v/>
      </c>
      <c r="V100" s="23" t="str">
        <f>IFERROR(VLOOKUP(E100,WGP!AE:AL,6,FALSE),"")</f>
        <v/>
      </c>
      <c r="W100" s="23">
        <f>IFERROR(VLOOKUP(E100,XC!B:M,7,FALSE),"")</f>
        <v>0</v>
      </c>
      <c r="X100" s="23" t="str">
        <f>IFERROR(VLOOKUP(E100,'Road-Relay'!AS:BC,11,FALSE),"")</f>
        <v/>
      </c>
      <c r="Y100" s="22" t="str">
        <f>IFERROR(VLOOKUP(E100,WGP!K:R,6,FALSE),"")</f>
        <v/>
      </c>
      <c r="Z100" s="22">
        <f>IFERROR(VLOOKUP(E100,XC!B:M,8,FALSE),"")</f>
        <v>0</v>
      </c>
      <c r="AA100" s="22">
        <f>IFERROR(VLOOKUP(E100,XC!B:M,9,FALSE),"")</f>
        <v>0</v>
      </c>
      <c r="AB100" s="23" t="str">
        <f>IFERROR(VLOOKUP(E100,'Road-Relay'!BG:BQ,11,FALSE),"")</f>
        <v/>
      </c>
      <c r="AC100" s="23">
        <f>IFERROR(VLOOKUP(E100,XC!B:M,10,FALSE),"")</f>
        <v>0</v>
      </c>
      <c r="AD100" s="23">
        <f>IFERROR(VLOOKUP(E100,XC!B:M,11,FALSE),"")</f>
        <v>0</v>
      </c>
      <c r="AE100" s="23" t="str">
        <f>IFERROR(VLOOKUP(E100,WGP!DF:DM,6,FALSE),"")</f>
        <v/>
      </c>
      <c r="AF100" s="23" t="str">
        <f>IFERROR(VLOOKUP(E100,'Road-Relay'!BU:CE,11,FALSE),"")</f>
        <v/>
      </c>
      <c r="AG100" s="43" t="str">
        <f>IFERROR(VLOOKUP(E100,'Road-Relay'!CI:CS,11,FALSE),"")</f>
        <v/>
      </c>
      <c r="AH100" s="62"/>
      <c r="AI100" s="42" t="str">
        <f t="shared" si="68"/>
        <v/>
      </c>
      <c r="AJ100" s="42" t="str">
        <f t="shared" si="69"/>
        <v/>
      </c>
      <c r="AK100" s="42" t="str">
        <f t="shared" si="70"/>
        <v/>
      </c>
      <c r="AL100" s="42" t="str">
        <f t="shared" si="71"/>
        <v/>
      </c>
      <c r="AM100" s="42" t="str">
        <f t="shared" si="72"/>
        <v/>
      </c>
      <c r="AN100" s="42" t="str">
        <f t="shared" si="73"/>
        <v/>
      </c>
      <c r="AO100" s="21" t="str">
        <f t="shared" si="74"/>
        <v/>
      </c>
      <c r="AP100" s="21" t="str">
        <f t="shared" si="75"/>
        <v/>
      </c>
      <c r="AQ100" s="21" t="str">
        <f t="shared" si="76"/>
        <v/>
      </c>
      <c r="AR100" s="21" t="str">
        <f t="shared" si="77"/>
        <v/>
      </c>
      <c r="AS100" s="42" t="str">
        <f t="shared" si="78"/>
        <v/>
      </c>
      <c r="AT100" s="42" t="str">
        <f t="shared" si="79"/>
        <v/>
      </c>
      <c r="AU100" s="42" t="str">
        <f t="shared" si="80"/>
        <v/>
      </c>
      <c r="AV100" s="42" t="str">
        <f t="shared" si="81"/>
        <v/>
      </c>
      <c r="AW100" s="42" t="str">
        <f t="shared" si="82"/>
        <v/>
      </c>
      <c r="AX100" s="42" t="str">
        <f t="shared" si="83"/>
        <v/>
      </c>
      <c r="AY100" s="42" t="str">
        <f t="shared" si="84"/>
        <v/>
      </c>
      <c r="AZ100" s="21" t="str">
        <f t="shared" si="85"/>
        <v/>
      </c>
      <c r="BA100" s="21" t="str">
        <f t="shared" si="86"/>
        <v/>
      </c>
      <c r="BB100" s="21" t="str">
        <f t="shared" si="87"/>
        <v/>
      </c>
      <c r="BC100" s="21" t="str">
        <f t="shared" si="88"/>
        <v>N</v>
      </c>
      <c r="BD100" s="21" t="str">
        <f t="shared" si="89"/>
        <v>N</v>
      </c>
      <c r="BE100" s="21" t="str">
        <f t="shared" si="90"/>
        <v>N</v>
      </c>
      <c r="BF100" s="21" t="str">
        <f t="shared" si="91"/>
        <v>Y</v>
      </c>
      <c r="BG100" s="21">
        <f t="shared" si="92"/>
        <v>1</v>
      </c>
      <c r="BH100" s="21"/>
    </row>
    <row r="101" spans="2:60" x14ac:dyDescent="0.25">
      <c r="B101" s="22">
        <v>76</v>
      </c>
      <c r="C101" s="22">
        <f t="shared" si="62"/>
        <v>-13</v>
      </c>
      <c r="D101" s="22">
        <v>89</v>
      </c>
      <c r="E101" s="130" t="s">
        <v>72</v>
      </c>
      <c r="F101" s="65">
        <f t="shared" si="63"/>
        <v>5</v>
      </c>
      <c r="G101" s="42">
        <f t="shared" si="64"/>
        <v>0</v>
      </c>
      <c r="H101" s="25">
        <f t="shared" si="65"/>
        <v>0</v>
      </c>
      <c r="I101" s="43">
        <f t="shared" si="66"/>
        <v>5</v>
      </c>
      <c r="J101" s="43" t="str">
        <f t="shared" si="67"/>
        <v>N</v>
      </c>
      <c r="K101" s="23">
        <f>IFERROR(VLOOKUP(E101,XC!B:M,2,FALSE),"")</f>
        <v>0</v>
      </c>
      <c r="L101" s="23">
        <f>IFERROR(VLOOKUP(E101,XC!B:M,3,FALSE),"")</f>
        <v>0</v>
      </c>
      <c r="M101" s="23" t="str">
        <f>IFERROR(VLOOKUP(E101,WGP!CM:CT,6,FALSE),"")</f>
        <v/>
      </c>
      <c r="N101" s="23">
        <f>IFERROR(VLOOKUP(E101,XC!B:M,4,FALSE),"")</f>
        <v>5</v>
      </c>
      <c r="O101" s="23" t="str">
        <f>IFERROR(VLOOKUP(E101,WGP!BS:BZ,6,FALSE),"")</f>
        <v/>
      </c>
      <c r="P101" s="22" t="str">
        <f>IFERROR(VLOOKUP(E101,'Road-Relay'!C:M,11,FALSE),"")</f>
        <v/>
      </c>
      <c r="Q101" s="23">
        <f>IFERROR(VLOOKUP(E101,XC!B:M,5,FALSE),"")</f>
        <v>0</v>
      </c>
      <c r="R101" s="24" t="str">
        <f>IFERROR(VLOOKUP(E101,'Road-Relay'!Q:AA,11,FALSE),"")</f>
        <v/>
      </c>
      <c r="S101" s="34" t="str">
        <f>IFERROR(VLOOKUP(E101,WGP!AY:BF,6,FALSE),"")</f>
        <v/>
      </c>
      <c r="T101" s="34">
        <f>IFERROR(VLOOKUP(E101,XC!B:M,6,FALSE),"")</f>
        <v>0</v>
      </c>
      <c r="U101" s="23" t="str">
        <f>IFERROR(VLOOKUP(E101,'Road-Relay'!AE:AO,11,FALSE),"")</f>
        <v/>
      </c>
      <c r="V101" s="23" t="str">
        <f>IFERROR(VLOOKUP(E101,WGP!AE:AL,6,FALSE),"")</f>
        <v/>
      </c>
      <c r="W101" s="23">
        <f>IFERROR(VLOOKUP(E101,XC!B:M,7,FALSE),"")</f>
        <v>0</v>
      </c>
      <c r="X101" s="23" t="str">
        <f>IFERROR(VLOOKUP(E101,'Road-Relay'!AS:BC,11,FALSE),"")</f>
        <v/>
      </c>
      <c r="Y101" s="22" t="str">
        <f>IFERROR(VLOOKUP(E101,WGP!K:R,6,FALSE),"")</f>
        <v/>
      </c>
      <c r="Z101" s="22">
        <f>IFERROR(VLOOKUP(E101,XC!B:M,8,FALSE),"")</f>
        <v>0</v>
      </c>
      <c r="AA101" s="22">
        <f>IFERROR(VLOOKUP(E101,XC!B:M,9,FALSE),"")</f>
        <v>0</v>
      </c>
      <c r="AB101" s="23" t="str">
        <f>IFERROR(VLOOKUP(E101,'Road-Relay'!BG:BQ,11,FALSE),"")</f>
        <v/>
      </c>
      <c r="AC101" s="23">
        <f>IFERROR(VLOOKUP(E101,XC!B:M,10,FALSE),"")</f>
        <v>0</v>
      </c>
      <c r="AD101" s="23">
        <f>IFERROR(VLOOKUP(E101,XC!B:M,11,FALSE),"")</f>
        <v>0</v>
      </c>
      <c r="AE101" s="23" t="str">
        <f>IFERROR(VLOOKUP(E101,WGP!DF:DM,6,FALSE),"")</f>
        <v/>
      </c>
      <c r="AF101" s="23" t="str">
        <f>IFERROR(VLOOKUP(E101,'Road-Relay'!BU:CE,11,FALSE),"")</f>
        <v/>
      </c>
      <c r="AG101" s="43" t="str">
        <f>IFERROR(VLOOKUP(E101,'Road-Relay'!CI:CS,11,FALSE),"")</f>
        <v/>
      </c>
      <c r="AH101" s="62"/>
      <c r="AI101" s="42" t="str">
        <f t="shared" si="68"/>
        <v/>
      </c>
      <c r="AJ101" s="42" t="str">
        <f t="shared" si="69"/>
        <v/>
      </c>
      <c r="AK101" s="42" t="str">
        <f t="shared" si="70"/>
        <v/>
      </c>
      <c r="AL101" s="42" t="str">
        <f t="shared" si="71"/>
        <v/>
      </c>
      <c r="AM101" s="42" t="str">
        <f t="shared" si="72"/>
        <v/>
      </c>
      <c r="AN101" s="42" t="str">
        <f t="shared" si="73"/>
        <v/>
      </c>
      <c r="AO101" s="21" t="str">
        <f t="shared" si="74"/>
        <v/>
      </c>
      <c r="AP101" s="21" t="str">
        <f t="shared" si="75"/>
        <v/>
      </c>
      <c r="AQ101" s="21" t="str">
        <f t="shared" si="76"/>
        <v/>
      </c>
      <c r="AR101" s="21" t="str">
        <f t="shared" si="77"/>
        <v/>
      </c>
      <c r="AS101" s="42" t="str">
        <f t="shared" si="78"/>
        <v/>
      </c>
      <c r="AT101" s="42" t="str">
        <f t="shared" si="79"/>
        <v/>
      </c>
      <c r="AU101" s="42" t="str">
        <f t="shared" si="80"/>
        <v/>
      </c>
      <c r="AV101" s="42" t="str">
        <f t="shared" si="81"/>
        <v/>
      </c>
      <c r="AW101" s="42" t="str">
        <f t="shared" si="82"/>
        <v/>
      </c>
      <c r="AX101" s="42" t="str">
        <f t="shared" si="83"/>
        <v/>
      </c>
      <c r="AY101" s="42" t="str">
        <f t="shared" si="84"/>
        <v/>
      </c>
      <c r="AZ101" s="21" t="str">
        <f t="shared" si="85"/>
        <v/>
      </c>
      <c r="BA101" s="21" t="str">
        <f t="shared" si="86"/>
        <v/>
      </c>
      <c r="BB101" s="21" t="str">
        <f t="shared" si="87"/>
        <v/>
      </c>
      <c r="BC101" s="21" t="str">
        <f t="shared" si="88"/>
        <v>N</v>
      </c>
      <c r="BD101" s="21" t="str">
        <f t="shared" si="89"/>
        <v>N</v>
      </c>
      <c r="BE101" s="21" t="str">
        <f t="shared" si="90"/>
        <v>N</v>
      </c>
      <c r="BF101" s="21" t="str">
        <f t="shared" si="91"/>
        <v>Y</v>
      </c>
      <c r="BG101" s="21">
        <f t="shared" si="92"/>
        <v>1</v>
      </c>
      <c r="BH101" s="21"/>
    </row>
    <row r="102" spans="2:60" x14ac:dyDescent="0.25">
      <c r="B102" s="22">
        <v>76</v>
      </c>
      <c r="C102" s="22">
        <f t="shared" si="62"/>
        <v>-13</v>
      </c>
      <c r="D102" s="22">
        <v>89</v>
      </c>
      <c r="E102" s="130" t="s">
        <v>143</v>
      </c>
      <c r="F102" s="65">
        <f t="shared" si="63"/>
        <v>5</v>
      </c>
      <c r="G102" s="42">
        <f t="shared" si="64"/>
        <v>0</v>
      </c>
      <c r="H102" s="25">
        <f t="shared" si="65"/>
        <v>0</v>
      </c>
      <c r="I102" s="43">
        <f t="shared" si="66"/>
        <v>5</v>
      </c>
      <c r="J102" s="43" t="str">
        <f t="shared" si="67"/>
        <v>N</v>
      </c>
      <c r="K102" s="23">
        <f>IFERROR(VLOOKUP(E102,XC!B:M,2,FALSE),"")</f>
        <v>0</v>
      </c>
      <c r="L102" s="23">
        <f>IFERROR(VLOOKUP(E102,XC!B:M,3,FALSE),"")</f>
        <v>0</v>
      </c>
      <c r="M102" s="23" t="str">
        <f>IFERROR(VLOOKUP(E102,WGP!CM:CT,6,FALSE),"")</f>
        <v/>
      </c>
      <c r="N102" s="23">
        <f>IFERROR(VLOOKUP(E102,XC!B:M,4,FALSE),"")</f>
        <v>5</v>
      </c>
      <c r="O102" s="23" t="str">
        <f>IFERROR(VLOOKUP(E102,WGP!BS:BZ,6,FALSE),"")</f>
        <v/>
      </c>
      <c r="P102" s="22">
        <f>IFERROR(VLOOKUP(E102,'Road-Relay'!C:M,11,FALSE),"")</f>
        <v>0</v>
      </c>
      <c r="Q102" s="23">
        <f>IFERROR(VLOOKUP(E102,XC!B:M,5,FALSE),"")</f>
        <v>0</v>
      </c>
      <c r="R102" s="24" t="str">
        <f>IFERROR(VLOOKUP(E102,'Road-Relay'!Q:AA,11,FALSE),"")</f>
        <v/>
      </c>
      <c r="S102" s="34" t="str">
        <f>IFERROR(VLOOKUP(E102,WGP!AY:BF,6,FALSE),"")</f>
        <v/>
      </c>
      <c r="T102" s="34">
        <f>IFERROR(VLOOKUP(E102,XC!B:M,6,FALSE),"")</f>
        <v>0</v>
      </c>
      <c r="U102" s="23" t="str">
        <f>IFERROR(VLOOKUP(E102,'Road-Relay'!AE:AO,11,FALSE),"")</f>
        <v/>
      </c>
      <c r="V102" s="23" t="str">
        <f>IFERROR(VLOOKUP(E102,WGP!AE:AL,6,FALSE),"")</f>
        <v/>
      </c>
      <c r="W102" s="23">
        <f>IFERROR(VLOOKUP(E102,XC!B:M,7,FALSE),"")</f>
        <v>0</v>
      </c>
      <c r="X102" s="23" t="str">
        <f>IFERROR(VLOOKUP(E102,'Road-Relay'!AS:BC,11,FALSE),"")</f>
        <v/>
      </c>
      <c r="Y102" s="22" t="str">
        <f>IFERROR(VLOOKUP(E102,WGP!K:R,6,FALSE),"")</f>
        <v/>
      </c>
      <c r="Z102" s="22">
        <f>IFERROR(VLOOKUP(E102,XC!B:M,8,FALSE),"")</f>
        <v>0</v>
      </c>
      <c r="AA102" s="22">
        <f>IFERROR(VLOOKUP(E102,XC!B:M,9,FALSE),"")</f>
        <v>0</v>
      </c>
      <c r="AB102" s="23" t="str">
        <f>IFERROR(VLOOKUP(E102,'Road-Relay'!BG:BQ,11,FALSE),"")</f>
        <v/>
      </c>
      <c r="AC102" s="23">
        <f>IFERROR(VLOOKUP(E102,XC!B:M,10,FALSE),"")</f>
        <v>0</v>
      </c>
      <c r="AD102" s="23">
        <f>IFERROR(VLOOKUP(E102,XC!B:M,11,FALSE),"")</f>
        <v>0</v>
      </c>
      <c r="AE102" s="23" t="str">
        <f>IFERROR(VLOOKUP(E102,WGP!DF:DM,6,FALSE),"")</f>
        <v/>
      </c>
      <c r="AF102" s="23" t="str">
        <f>IFERROR(VLOOKUP(E102,'Road-Relay'!BU:CE,11,FALSE),"")</f>
        <v/>
      </c>
      <c r="AG102" s="43" t="str">
        <f>IFERROR(VLOOKUP(E102,'Road-Relay'!CI:CS,11,FALSE),"")</f>
        <v/>
      </c>
      <c r="AH102" s="62"/>
      <c r="AI102" s="42" t="str">
        <f t="shared" si="68"/>
        <v/>
      </c>
      <c r="AJ102" s="42" t="str">
        <f t="shared" si="69"/>
        <v/>
      </c>
      <c r="AK102" s="42" t="str">
        <f t="shared" si="70"/>
        <v/>
      </c>
      <c r="AL102" s="42" t="str">
        <f t="shared" si="71"/>
        <v/>
      </c>
      <c r="AM102" s="42" t="str">
        <f t="shared" si="72"/>
        <v/>
      </c>
      <c r="AN102" s="42" t="str">
        <f t="shared" si="73"/>
        <v/>
      </c>
      <c r="AO102" s="21" t="str">
        <f t="shared" si="74"/>
        <v/>
      </c>
      <c r="AP102" s="21" t="str">
        <f t="shared" si="75"/>
        <v/>
      </c>
      <c r="AQ102" s="21" t="str">
        <f t="shared" si="76"/>
        <v/>
      </c>
      <c r="AR102" s="21" t="str">
        <f t="shared" si="77"/>
        <v/>
      </c>
      <c r="AS102" s="42">
        <f t="shared" si="78"/>
        <v>0</v>
      </c>
      <c r="AT102" s="42" t="str">
        <f t="shared" si="79"/>
        <v/>
      </c>
      <c r="AU102" s="42" t="str">
        <f t="shared" si="80"/>
        <v/>
      </c>
      <c r="AV102" s="42" t="str">
        <f t="shared" si="81"/>
        <v/>
      </c>
      <c r="AW102" s="42" t="str">
        <f t="shared" si="82"/>
        <v/>
      </c>
      <c r="AX102" s="42" t="str">
        <f t="shared" si="83"/>
        <v/>
      </c>
      <c r="AY102" s="42" t="str">
        <f t="shared" si="84"/>
        <v/>
      </c>
      <c r="AZ102" s="21">
        <f t="shared" si="85"/>
        <v>0</v>
      </c>
      <c r="BA102" s="21" t="str">
        <f t="shared" si="86"/>
        <v/>
      </c>
      <c r="BB102" s="21" t="str">
        <f t="shared" si="87"/>
        <v/>
      </c>
      <c r="BC102" s="21" t="str">
        <f t="shared" si="88"/>
        <v>N</v>
      </c>
      <c r="BD102" s="21" t="str">
        <f t="shared" si="89"/>
        <v>Y</v>
      </c>
      <c r="BE102" s="21" t="str">
        <f t="shared" si="90"/>
        <v>N</v>
      </c>
      <c r="BF102" s="21" t="str">
        <f t="shared" si="91"/>
        <v>Y</v>
      </c>
      <c r="BG102" s="21">
        <f t="shared" si="92"/>
        <v>2</v>
      </c>
      <c r="BH102" s="21"/>
    </row>
    <row r="103" spans="2:60" x14ac:dyDescent="0.25">
      <c r="B103" s="22">
        <v>76</v>
      </c>
      <c r="C103" s="22">
        <f t="shared" ref="C103:C117" si="93">B103-D103</f>
        <v>-13</v>
      </c>
      <c r="D103" s="22">
        <v>89</v>
      </c>
      <c r="E103" s="130" t="s">
        <v>1452</v>
      </c>
      <c r="F103" s="65">
        <f t="shared" ref="F103:F134" si="94">SUM(G103:I103)</f>
        <v>5</v>
      </c>
      <c r="G103" s="42">
        <f t="shared" si="64"/>
        <v>0</v>
      </c>
      <c r="H103" s="25">
        <f t="shared" si="65"/>
        <v>0</v>
      </c>
      <c r="I103" s="43">
        <f t="shared" si="66"/>
        <v>5</v>
      </c>
      <c r="J103" s="43" t="str">
        <f t="shared" si="67"/>
        <v>N</v>
      </c>
      <c r="K103" s="23">
        <f>IFERROR(VLOOKUP(E103,XC!B:M,2,FALSE),"")</f>
        <v>0</v>
      </c>
      <c r="L103" s="23">
        <f>IFERROR(VLOOKUP(E103,XC!B:M,3,FALSE),"")</f>
        <v>0</v>
      </c>
      <c r="M103" s="23" t="str">
        <f>IFERROR(VLOOKUP(E103,WGP!CM:CT,6,FALSE),"")</f>
        <v/>
      </c>
      <c r="N103" s="23">
        <f>IFERROR(VLOOKUP(E103,XC!B:M,4,FALSE),"")</f>
        <v>0</v>
      </c>
      <c r="O103" s="23" t="str">
        <f>IFERROR(VLOOKUP(E103,WGP!BS:BZ,6,FALSE),"")</f>
        <v/>
      </c>
      <c r="P103" s="22" t="str">
        <f>IFERROR(VLOOKUP(E103,'Road-Relay'!C:M,11,FALSE),"")</f>
        <v/>
      </c>
      <c r="Q103" s="23">
        <f>IFERROR(VLOOKUP(E103,XC!B:M,5,FALSE),"")</f>
        <v>5</v>
      </c>
      <c r="R103" s="24" t="str">
        <f>IFERROR(VLOOKUP(E103,'Road-Relay'!Q:AA,11,FALSE),"")</f>
        <v/>
      </c>
      <c r="S103" s="34" t="str">
        <f>IFERROR(VLOOKUP(E103,WGP!AY:BF,6,FALSE),"")</f>
        <v/>
      </c>
      <c r="T103" s="34">
        <f>IFERROR(VLOOKUP(E103,XC!B:M,6,FALSE),"")</f>
        <v>0</v>
      </c>
      <c r="U103" s="23" t="str">
        <f>IFERROR(VLOOKUP(E103,'Road-Relay'!AE:AO,11,FALSE),"")</f>
        <v/>
      </c>
      <c r="V103" s="23" t="str">
        <f>IFERROR(VLOOKUP(E103,WGP!AE:AL,6,FALSE),"")</f>
        <v/>
      </c>
      <c r="W103" s="23">
        <f>IFERROR(VLOOKUP(E103,XC!B:M,7,FALSE),"")</f>
        <v>0</v>
      </c>
      <c r="X103" s="23" t="str">
        <f>IFERROR(VLOOKUP(E103,'Road-Relay'!AS:BC,11,FALSE),"")</f>
        <v/>
      </c>
      <c r="Y103" s="22" t="str">
        <f>IFERROR(VLOOKUP(E103,WGP!K:R,6,FALSE),"")</f>
        <v/>
      </c>
      <c r="Z103" s="22">
        <f>IFERROR(VLOOKUP(E103,XC!B:M,8,FALSE),"")</f>
        <v>0</v>
      </c>
      <c r="AA103" s="22">
        <f>IFERROR(VLOOKUP(E103,XC!B:M,9,FALSE),"")</f>
        <v>0</v>
      </c>
      <c r="AB103" s="23" t="str">
        <f>IFERROR(VLOOKUP(E103,'Road-Relay'!BG:BQ,11,FALSE),"")</f>
        <v/>
      </c>
      <c r="AC103" s="23">
        <f>IFERROR(VLOOKUP(E103,XC!B:M,10,FALSE),"")</f>
        <v>0</v>
      </c>
      <c r="AD103" s="23">
        <f>IFERROR(VLOOKUP(E103,XC!B:M,11,FALSE),"")</f>
        <v>0</v>
      </c>
      <c r="AE103" s="23" t="str">
        <f>IFERROR(VLOOKUP(E103,WGP!DF:DM,6,FALSE),"")</f>
        <v/>
      </c>
      <c r="AF103" s="23" t="str">
        <f>IFERROR(VLOOKUP(E103,'Road-Relay'!BU:CE,11,FALSE),"")</f>
        <v/>
      </c>
      <c r="AG103" s="43" t="str">
        <f>IFERROR(VLOOKUP(E103,'Road-Relay'!CI:CS,11,FALSE),"")</f>
        <v/>
      </c>
      <c r="AH103" s="62"/>
      <c r="AI103" s="42" t="str">
        <f t="shared" si="68"/>
        <v/>
      </c>
      <c r="AJ103" s="42" t="str">
        <f t="shared" si="69"/>
        <v/>
      </c>
      <c r="AK103" s="42" t="str">
        <f t="shared" si="70"/>
        <v/>
      </c>
      <c r="AL103" s="42" t="str">
        <f t="shared" si="71"/>
        <v/>
      </c>
      <c r="AM103" s="42" t="str">
        <f t="shared" si="72"/>
        <v/>
      </c>
      <c r="AN103" s="42" t="str">
        <f t="shared" si="73"/>
        <v/>
      </c>
      <c r="AO103" s="21" t="str">
        <f t="shared" ref="AO103:AO134" si="95">IF(COUNT(AI103:AN103)&gt;=1,(LARGE(AI103:AN103,1)),"")</f>
        <v/>
      </c>
      <c r="AP103" s="21" t="str">
        <f t="shared" si="75"/>
        <v/>
      </c>
      <c r="AQ103" s="21" t="str">
        <f t="shared" si="76"/>
        <v/>
      </c>
      <c r="AR103" s="21" t="str">
        <f t="shared" si="77"/>
        <v/>
      </c>
      <c r="AS103" s="42" t="str">
        <f t="shared" si="78"/>
        <v/>
      </c>
      <c r="AT103" s="42" t="str">
        <f t="shared" si="79"/>
        <v/>
      </c>
      <c r="AU103" s="42" t="str">
        <f t="shared" si="80"/>
        <v/>
      </c>
      <c r="AV103" s="42" t="str">
        <f t="shared" si="81"/>
        <v/>
      </c>
      <c r="AW103" s="42" t="str">
        <f t="shared" si="82"/>
        <v/>
      </c>
      <c r="AX103" s="42" t="str">
        <f t="shared" si="83"/>
        <v/>
      </c>
      <c r="AY103" s="42" t="str">
        <f t="shared" si="84"/>
        <v/>
      </c>
      <c r="AZ103" s="21" t="str">
        <f t="shared" ref="AZ103:AZ134" si="96">IF(COUNT(AS103:AY103)&gt;=1,(LARGE(AS103:AY103,1)),"")</f>
        <v/>
      </c>
      <c r="BA103" s="21" t="str">
        <f t="shared" si="86"/>
        <v/>
      </c>
      <c r="BB103" s="21" t="str">
        <f t="shared" si="87"/>
        <v/>
      </c>
      <c r="BC103" s="21" t="str">
        <f t="shared" si="88"/>
        <v>N</v>
      </c>
      <c r="BD103" s="21" t="str">
        <f t="shared" si="89"/>
        <v>N</v>
      </c>
      <c r="BE103" s="21" t="str">
        <f t="shared" si="90"/>
        <v>N</v>
      </c>
      <c r="BF103" s="21" t="str">
        <f t="shared" si="91"/>
        <v>Y</v>
      </c>
      <c r="BG103" s="21">
        <f t="shared" ref="BG103:BG134" si="97">COUNTIF(BC103:BF103,"Y")</f>
        <v>1</v>
      </c>
      <c r="BH103" s="21"/>
    </row>
    <row r="104" spans="2:60" x14ac:dyDescent="0.25">
      <c r="B104" s="22">
        <v>76</v>
      </c>
      <c r="C104" s="22">
        <f t="shared" si="93"/>
        <v>-13</v>
      </c>
      <c r="D104" s="22">
        <v>89</v>
      </c>
      <c r="E104" s="130" t="s">
        <v>43</v>
      </c>
      <c r="F104" s="65">
        <f t="shared" si="94"/>
        <v>5</v>
      </c>
      <c r="G104" s="42">
        <f t="shared" si="64"/>
        <v>0</v>
      </c>
      <c r="H104" s="25">
        <f t="shared" si="65"/>
        <v>0</v>
      </c>
      <c r="I104" s="43">
        <f t="shared" si="66"/>
        <v>5</v>
      </c>
      <c r="J104" s="43" t="str">
        <f t="shared" si="67"/>
        <v>N</v>
      </c>
      <c r="K104" s="23">
        <f>IFERROR(VLOOKUP(E104,XC!B:M,2,FALSE),"")</f>
        <v>0</v>
      </c>
      <c r="L104" s="23">
        <f>IFERROR(VLOOKUP(E104,XC!B:M,3,FALSE),"")</f>
        <v>0</v>
      </c>
      <c r="M104" s="23" t="str">
        <f>IFERROR(VLOOKUP(E104,WGP!CM:CT,6,FALSE),"")</f>
        <v/>
      </c>
      <c r="N104" s="23">
        <f>IFERROR(VLOOKUP(E104,XC!B:M,4,FALSE),"")</f>
        <v>0</v>
      </c>
      <c r="O104" s="23" t="str">
        <f>IFERROR(VLOOKUP(E104,WGP!BS:BZ,6,FALSE),"")</f>
        <v/>
      </c>
      <c r="P104" s="22" t="str">
        <f>IFERROR(VLOOKUP(E104,'Road-Relay'!C:M,11,FALSE),"")</f>
        <v/>
      </c>
      <c r="Q104" s="23">
        <f>IFERROR(VLOOKUP(E104,XC!B:M,5,FALSE),"")</f>
        <v>5</v>
      </c>
      <c r="R104" s="24" t="str">
        <f>IFERROR(VLOOKUP(E104,'Road-Relay'!Q:AA,11,FALSE),"")</f>
        <v/>
      </c>
      <c r="S104" s="34" t="str">
        <f>IFERROR(VLOOKUP(E104,WGP!AY:BF,6,FALSE),"")</f>
        <v/>
      </c>
      <c r="T104" s="34">
        <f>IFERROR(VLOOKUP(E104,XC!B:M,6,FALSE),"")</f>
        <v>0</v>
      </c>
      <c r="U104" s="23" t="str">
        <f>IFERROR(VLOOKUP(E104,'Road-Relay'!AE:AO,11,FALSE),"")</f>
        <v/>
      </c>
      <c r="V104" s="23" t="str">
        <f>IFERROR(VLOOKUP(E104,WGP!AE:AL,6,FALSE),"")</f>
        <v/>
      </c>
      <c r="W104" s="23">
        <f>IFERROR(VLOOKUP(E104,XC!B:M,7,FALSE),"")</f>
        <v>0</v>
      </c>
      <c r="X104" s="23" t="str">
        <f>IFERROR(VLOOKUP(E104,'Road-Relay'!AS:BC,11,FALSE),"")</f>
        <v/>
      </c>
      <c r="Y104" s="22" t="str">
        <f>IFERROR(VLOOKUP(E104,WGP!K:R,6,FALSE),"")</f>
        <v/>
      </c>
      <c r="Z104" s="22">
        <f>IFERROR(VLOOKUP(E104,XC!B:M,8,FALSE),"")</f>
        <v>0</v>
      </c>
      <c r="AA104" s="22">
        <f>IFERROR(VLOOKUP(E104,XC!B:M,9,FALSE),"")</f>
        <v>0</v>
      </c>
      <c r="AB104" s="23" t="str">
        <f>IFERROR(VLOOKUP(E104,'Road-Relay'!BG:BQ,11,FALSE),"")</f>
        <v/>
      </c>
      <c r="AC104" s="23">
        <f>IFERROR(VLOOKUP(E104,XC!B:M,10,FALSE),"")</f>
        <v>0</v>
      </c>
      <c r="AD104" s="23">
        <f>IFERROR(VLOOKUP(E104,XC!B:M,11,FALSE),"")</f>
        <v>0</v>
      </c>
      <c r="AE104" s="23" t="str">
        <f>IFERROR(VLOOKUP(E104,WGP!DF:DM,6,FALSE),"")</f>
        <v/>
      </c>
      <c r="AF104" s="23" t="str">
        <f>IFERROR(VLOOKUP(E104,'Road-Relay'!BU:CE,11,FALSE),"")</f>
        <v/>
      </c>
      <c r="AG104" s="43" t="str">
        <f>IFERROR(VLOOKUP(E104,'Road-Relay'!CI:CS,11,FALSE),"")</f>
        <v/>
      </c>
      <c r="AH104" s="62"/>
      <c r="AI104" s="42" t="str">
        <f t="shared" si="68"/>
        <v/>
      </c>
      <c r="AJ104" s="42" t="str">
        <f t="shared" si="69"/>
        <v/>
      </c>
      <c r="AK104" s="42" t="str">
        <f t="shared" si="70"/>
        <v/>
      </c>
      <c r="AL104" s="42" t="str">
        <f t="shared" si="71"/>
        <v/>
      </c>
      <c r="AM104" s="42" t="str">
        <f t="shared" si="72"/>
        <v/>
      </c>
      <c r="AN104" s="42" t="str">
        <f t="shared" si="73"/>
        <v/>
      </c>
      <c r="AO104" s="21" t="str">
        <f t="shared" si="95"/>
        <v/>
      </c>
      <c r="AP104" s="21" t="str">
        <f t="shared" si="75"/>
        <v/>
      </c>
      <c r="AQ104" s="21" t="str">
        <f t="shared" si="76"/>
        <v/>
      </c>
      <c r="AR104" s="21" t="str">
        <f t="shared" si="77"/>
        <v/>
      </c>
      <c r="AS104" s="42" t="str">
        <f t="shared" si="78"/>
        <v/>
      </c>
      <c r="AT104" s="42" t="str">
        <f t="shared" si="79"/>
        <v/>
      </c>
      <c r="AU104" s="42" t="str">
        <f t="shared" si="80"/>
        <v/>
      </c>
      <c r="AV104" s="42" t="str">
        <f t="shared" si="81"/>
        <v/>
      </c>
      <c r="AW104" s="42" t="str">
        <f t="shared" si="82"/>
        <v/>
      </c>
      <c r="AX104" s="42" t="str">
        <f t="shared" si="83"/>
        <v/>
      </c>
      <c r="AY104" s="42" t="str">
        <f t="shared" si="84"/>
        <v/>
      </c>
      <c r="AZ104" s="21" t="str">
        <f t="shared" si="96"/>
        <v/>
      </c>
      <c r="BA104" s="21" t="str">
        <f t="shared" si="86"/>
        <v/>
      </c>
      <c r="BB104" s="21" t="str">
        <f t="shared" si="87"/>
        <v/>
      </c>
      <c r="BC104" s="21" t="str">
        <f t="shared" si="88"/>
        <v>N</v>
      </c>
      <c r="BD104" s="21" t="str">
        <f t="shared" si="89"/>
        <v>N</v>
      </c>
      <c r="BE104" s="21" t="str">
        <f t="shared" si="90"/>
        <v>N</v>
      </c>
      <c r="BF104" s="21" t="str">
        <f t="shared" si="91"/>
        <v>Y</v>
      </c>
      <c r="BG104" s="21">
        <f t="shared" si="97"/>
        <v>1</v>
      </c>
      <c r="BH104" s="21"/>
    </row>
    <row r="105" spans="2:60" x14ac:dyDescent="0.25">
      <c r="B105" s="22">
        <v>92</v>
      </c>
      <c r="C105" s="22">
        <f t="shared" si="93"/>
        <v>3</v>
      </c>
      <c r="D105" s="22">
        <v>89</v>
      </c>
      <c r="E105" s="130" t="s">
        <v>1231</v>
      </c>
      <c r="F105" s="65">
        <f t="shared" si="94"/>
        <v>5</v>
      </c>
      <c r="G105" s="42">
        <f t="shared" si="64"/>
        <v>0</v>
      </c>
      <c r="H105" s="25">
        <f t="shared" si="65"/>
        <v>0</v>
      </c>
      <c r="I105" s="43">
        <f t="shared" si="66"/>
        <v>5</v>
      </c>
      <c r="J105" s="43" t="str">
        <f t="shared" si="67"/>
        <v>N</v>
      </c>
      <c r="K105" s="23">
        <f>IFERROR(VLOOKUP(E105,XC!B:M,2,FALSE),"")</f>
        <v>0</v>
      </c>
      <c r="L105" s="23">
        <f>IFERROR(VLOOKUP(E105,XC!B:M,3,FALSE),"")</f>
        <v>0</v>
      </c>
      <c r="M105" s="23" t="str">
        <f>IFERROR(VLOOKUP(E105,WGP!CM:CT,6,FALSE),"")</f>
        <v/>
      </c>
      <c r="N105" s="23">
        <f>IFERROR(VLOOKUP(E105,XC!B:M,4,FALSE),"")</f>
        <v>0</v>
      </c>
      <c r="O105" s="23" t="str">
        <f>IFERROR(VLOOKUP(E105,WGP!BS:BZ,6,FALSE),"")</f>
        <v/>
      </c>
      <c r="P105" s="22" t="str">
        <f>IFERROR(VLOOKUP(E105,'Road-Relay'!C:M,11,FALSE),"")</f>
        <v/>
      </c>
      <c r="Q105" s="23">
        <f>IFERROR(VLOOKUP(E105,XC!B:M,5,FALSE),"")</f>
        <v>0</v>
      </c>
      <c r="R105" s="24" t="str">
        <f>IFERROR(VLOOKUP(E105,'Road-Relay'!Q:AA,11,FALSE),"")</f>
        <v/>
      </c>
      <c r="S105" s="34" t="str">
        <f>IFERROR(VLOOKUP(E105,WGP!AY:BF,6,FALSE),"")</f>
        <v/>
      </c>
      <c r="T105" s="34">
        <f>IFERROR(VLOOKUP(E105,XC!B:M,6,FALSE),"")</f>
        <v>0</v>
      </c>
      <c r="U105" s="23" t="str">
        <f>IFERROR(VLOOKUP(E105,'Road-Relay'!AE:AO,11,FALSE),"")</f>
        <v/>
      </c>
      <c r="V105" s="23" t="str">
        <f>IFERROR(VLOOKUP(E105,WGP!AE:AL,6,FALSE),"")</f>
        <v/>
      </c>
      <c r="W105" s="23">
        <f>IFERROR(VLOOKUP(E105,XC!B:M,7,FALSE),"")</f>
        <v>5</v>
      </c>
      <c r="X105" s="23" t="str">
        <f>IFERROR(VLOOKUP(E105,'Road-Relay'!AS:BC,11,FALSE),"")</f>
        <v/>
      </c>
      <c r="Y105" s="22" t="str">
        <f>IFERROR(VLOOKUP(E105,WGP!K:R,6,FALSE),"")</f>
        <v/>
      </c>
      <c r="Z105" s="22">
        <f>IFERROR(VLOOKUP(E105,XC!B:M,8,FALSE),"")</f>
        <v>0</v>
      </c>
      <c r="AA105" s="22">
        <f>IFERROR(VLOOKUP(E105,XC!B:M,9,FALSE),"")</f>
        <v>0</v>
      </c>
      <c r="AB105" s="23" t="str">
        <f>IFERROR(VLOOKUP(E105,'Road-Relay'!BG:BQ,11,FALSE),"")</f>
        <v/>
      </c>
      <c r="AC105" s="23">
        <f>IFERROR(VLOOKUP(E105,XC!B:M,10,FALSE),"")</f>
        <v>0</v>
      </c>
      <c r="AD105" s="23">
        <f>IFERROR(VLOOKUP(E105,XC!B:M,11,FALSE),"")</f>
        <v>0</v>
      </c>
      <c r="AE105" s="23" t="str">
        <f>IFERROR(VLOOKUP(E105,WGP!DF:DM,6,FALSE),"")</f>
        <v/>
      </c>
      <c r="AF105" s="23" t="str">
        <f>IFERROR(VLOOKUP(E105,'Road-Relay'!BU:CE,11,FALSE),"")</f>
        <v/>
      </c>
      <c r="AG105" s="43" t="str">
        <f>IFERROR(VLOOKUP(E105,'Road-Relay'!CI:CS,11,FALSE),"")</f>
        <v/>
      </c>
      <c r="AH105" s="62"/>
      <c r="AI105" s="42" t="str">
        <f t="shared" si="68"/>
        <v/>
      </c>
      <c r="AJ105" s="42" t="str">
        <f t="shared" si="69"/>
        <v/>
      </c>
      <c r="AK105" s="42" t="str">
        <f t="shared" si="70"/>
        <v/>
      </c>
      <c r="AL105" s="42" t="str">
        <f t="shared" si="71"/>
        <v/>
      </c>
      <c r="AM105" s="42" t="str">
        <f t="shared" si="72"/>
        <v/>
      </c>
      <c r="AN105" s="42" t="str">
        <f t="shared" si="73"/>
        <v/>
      </c>
      <c r="AO105" s="21" t="str">
        <f t="shared" si="95"/>
        <v/>
      </c>
      <c r="AP105" s="21" t="str">
        <f t="shared" si="75"/>
        <v/>
      </c>
      <c r="AQ105" s="21" t="str">
        <f t="shared" si="76"/>
        <v/>
      </c>
      <c r="AR105" s="21" t="str">
        <f t="shared" si="77"/>
        <v/>
      </c>
      <c r="AS105" s="42" t="str">
        <f t="shared" si="78"/>
        <v/>
      </c>
      <c r="AT105" s="42" t="str">
        <f t="shared" si="79"/>
        <v/>
      </c>
      <c r="AU105" s="42" t="str">
        <f t="shared" si="80"/>
        <v/>
      </c>
      <c r="AV105" s="42" t="str">
        <f t="shared" si="81"/>
        <v/>
      </c>
      <c r="AW105" s="42" t="str">
        <f t="shared" si="82"/>
        <v/>
      </c>
      <c r="AX105" s="42" t="str">
        <f t="shared" si="83"/>
        <v/>
      </c>
      <c r="AY105" s="42" t="str">
        <f t="shared" si="84"/>
        <v/>
      </c>
      <c r="AZ105" s="21" t="str">
        <f t="shared" si="96"/>
        <v/>
      </c>
      <c r="BA105" s="21" t="str">
        <f t="shared" si="86"/>
        <v/>
      </c>
      <c r="BB105" s="21" t="str">
        <f t="shared" si="87"/>
        <v/>
      </c>
      <c r="BC105" s="21" t="str">
        <f t="shared" si="88"/>
        <v>N</v>
      </c>
      <c r="BD105" s="21" t="str">
        <f t="shared" si="89"/>
        <v>N</v>
      </c>
      <c r="BE105" s="21" t="str">
        <f t="shared" si="90"/>
        <v>N</v>
      </c>
      <c r="BF105" s="21" t="str">
        <f t="shared" si="91"/>
        <v>Y</v>
      </c>
      <c r="BG105" s="21">
        <f t="shared" si="97"/>
        <v>1</v>
      </c>
      <c r="BH105" s="21"/>
    </row>
    <row r="106" spans="2:60" x14ac:dyDescent="0.25">
      <c r="B106" s="22">
        <v>93</v>
      </c>
      <c r="C106" s="22">
        <f t="shared" si="93"/>
        <v>4</v>
      </c>
      <c r="D106" s="22">
        <v>89</v>
      </c>
      <c r="E106" s="130" t="s">
        <v>60</v>
      </c>
      <c r="F106" s="65">
        <f t="shared" si="94"/>
        <v>5</v>
      </c>
      <c r="G106" s="42">
        <f t="shared" si="64"/>
        <v>0</v>
      </c>
      <c r="H106" s="25">
        <f t="shared" si="65"/>
        <v>0</v>
      </c>
      <c r="I106" s="43">
        <f t="shared" si="66"/>
        <v>5</v>
      </c>
      <c r="J106" s="43" t="str">
        <f t="shared" si="67"/>
        <v>N</v>
      </c>
      <c r="K106" s="23">
        <f>IFERROR(VLOOKUP(E106,XC!B:M,2,FALSE),"")</f>
        <v>0</v>
      </c>
      <c r="L106" s="23">
        <f>IFERROR(VLOOKUP(E106,XC!B:M,3,FALSE),"")</f>
        <v>0</v>
      </c>
      <c r="M106" s="23" t="str">
        <f>IFERROR(VLOOKUP(E106,WGP!CM:CT,6,FALSE),"")</f>
        <v/>
      </c>
      <c r="N106" s="23">
        <f>IFERROR(VLOOKUP(E106,XC!B:M,4,FALSE),"")</f>
        <v>0</v>
      </c>
      <c r="O106" s="23" t="str">
        <f>IFERROR(VLOOKUP(E106,WGP!BS:BZ,6,FALSE),"")</f>
        <v/>
      </c>
      <c r="P106" s="22" t="str">
        <f>IFERROR(VLOOKUP(E106,'Road-Relay'!C:M,11,FALSE),"")</f>
        <v/>
      </c>
      <c r="Q106" s="23">
        <f>IFERROR(VLOOKUP(E106,XC!B:M,5,FALSE),"")</f>
        <v>0</v>
      </c>
      <c r="R106" s="24" t="str">
        <f>IFERROR(VLOOKUP(E106,'Road-Relay'!Q:AA,11,FALSE),"")</f>
        <v/>
      </c>
      <c r="S106" s="34" t="str">
        <f>IFERROR(VLOOKUP(E106,WGP!AY:BF,6,FALSE),"")</f>
        <v/>
      </c>
      <c r="T106" s="34">
        <f>IFERROR(VLOOKUP(E106,XC!B:M,6,FALSE),"")</f>
        <v>0</v>
      </c>
      <c r="U106" s="23" t="str">
        <f>IFERROR(VLOOKUP(E106,'Road-Relay'!AE:AO,11,FALSE),"")</f>
        <v/>
      </c>
      <c r="V106" s="23" t="str">
        <f>IFERROR(VLOOKUP(E106,WGP!AE:AL,6,FALSE),"")</f>
        <v/>
      </c>
      <c r="W106" s="23">
        <f>IFERROR(VLOOKUP(E106,XC!B:M,7,FALSE),"")</f>
        <v>5</v>
      </c>
      <c r="X106" s="23" t="str">
        <f>IFERROR(VLOOKUP(E106,'Road-Relay'!AS:BC,11,FALSE),"")</f>
        <v/>
      </c>
      <c r="Y106" s="22" t="str">
        <f>IFERROR(VLOOKUP(E106,WGP!K:R,6,FALSE),"")</f>
        <v/>
      </c>
      <c r="Z106" s="22">
        <f>IFERROR(VLOOKUP(E106,XC!B:M,8,FALSE),"")</f>
        <v>0</v>
      </c>
      <c r="AA106" s="22">
        <f>IFERROR(VLOOKUP(E106,XC!B:M,9,FALSE),"")</f>
        <v>0</v>
      </c>
      <c r="AB106" s="23" t="str">
        <f>IFERROR(VLOOKUP(E106,'Road-Relay'!BG:BQ,11,FALSE),"")</f>
        <v/>
      </c>
      <c r="AC106" s="23">
        <f>IFERROR(VLOOKUP(E106,XC!B:M,10,FALSE),"")</f>
        <v>0</v>
      </c>
      <c r="AD106" s="23">
        <f>IFERROR(VLOOKUP(E106,XC!B:M,11,FALSE),"")</f>
        <v>0</v>
      </c>
      <c r="AE106" s="23" t="str">
        <f>IFERROR(VLOOKUP(E106,WGP!DF:DM,6,FALSE),"")</f>
        <v/>
      </c>
      <c r="AF106" s="23" t="str">
        <f>IFERROR(VLOOKUP(E106,'Road-Relay'!BU:CE,11,FALSE),"")</f>
        <v/>
      </c>
      <c r="AG106" s="43" t="str">
        <f>IFERROR(VLOOKUP(E106,'Road-Relay'!CI:CS,11,FALSE),"")</f>
        <v/>
      </c>
      <c r="AH106" s="62"/>
      <c r="AI106" s="42" t="str">
        <f t="shared" si="68"/>
        <v/>
      </c>
      <c r="AJ106" s="42" t="str">
        <f t="shared" si="69"/>
        <v/>
      </c>
      <c r="AK106" s="42" t="str">
        <f t="shared" si="70"/>
        <v/>
      </c>
      <c r="AL106" s="42" t="str">
        <f t="shared" si="71"/>
        <v/>
      </c>
      <c r="AM106" s="42" t="str">
        <f t="shared" si="72"/>
        <v/>
      </c>
      <c r="AN106" s="42" t="str">
        <f t="shared" si="73"/>
        <v/>
      </c>
      <c r="AO106" s="21" t="str">
        <f t="shared" si="95"/>
        <v/>
      </c>
      <c r="AP106" s="21" t="str">
        <f t="shared" si="75"/>
        <v/>
      </c>
      <c r="AQ106" s="21" t="str">
        <f t="shared" si="76"/>
        <v/>
      </c>
      <c r="AR106" s="21" t="str">
        <f t="shared" si="77"/>
        <v/>
      </c>
      <c r="AS106" s="42" t="str">
        <f t="shared" si="78"/>
        <v/>
      </c>
      <c r="AT106" s="42" t="str">
        <f t="shared" si="79"/>
        <v/>
      </c>
      <c r="AU106" s="42" t="str">
        <f t="shared" si="80"/>
        <v/>
      </c>
      <c r="AV106" s="42" t="str">
        <f t="shared" si="81"/>
        <v/>
      </c>
      <c r="AW106" s="42" t="str">
        <f t="shared" si="82"/>
        <v/>
      </c>
      <c r="AX106" s="42" t="str">
        <f t="shared" si="83"/>
        <v/>
      </c>
      <c r="AY106" s="42" t="str">
        <f t="shared" si="84"/>
        <v/>
      </c>
      <c r="AZ106" s="21" t="str">
        <f t="shared" si="96"/>
        <v/>
      </c>
      <c r="BA106" s="21" t="str">
        <f t="shared" si="86"/>
        <v/>
      </c>
      <c r="BB106" s="21" t="str">
        <f t="shared" si="87"/>
        <v/>
      </c>
      <c r="BC106" s="21" t="str">
        <f t="shared" si="88"/>
        <v>N</v>
      </c>
      <c r="BD106" s="21" t="str">
        <f t="shared" si="89"/>
        <v>N</v>
      </c>
      <c r="BE106" s="21" t="str">
        <f t="shared" si="90"/>
        <v>N</v>
      </c>
      <c r="BF106" s="21" t="str">
        <f t="shared" si="91"/>
        <v>Y</v>
      </c>
      <c r="BG106" s="21">
        <f t="shared" si="97"/>
        <v>1</v>
      </c>
      <c r="BH106" s="21"/>
    </row>
    <row r="107" spans="2:60" x14ac:dyDescent="0.25">
      <c r="B107" s="22">
        <v>94</v>
      </c>
      <c r="C107" s="22">
        <f t="shared" si="93"/>
        <v>5</v>
      </c>
      <c r="D107" s="22">
        <v>89</v>
      </c>
      <c r="E107" s="130" t="s">
        <v>113</v>
      </c>
      <c r="F107" s="65">
        <f t="shared" si="94"/>
        <v>5</v>
      </c>
      <c r="G107" s="42">
        <f t="shared" si="64"/>
        <v>0</v>
      </c>
      <c r="H107" s="25">
        <f t="shared" si="65"/>
        <v>0</v>
      </c>
      <c r="I107" s="43">
        <f t="shared" si="66"/>
        <v>5</v>
      </c>
      <c r="J107" s="43" t="str">
        <f t="shared" si="67"/>
        <v>N</v>
      </c>
      <c r="K107" s="23">
        <f>IFERROR(VLOOKUP(E107,XC!B:M,2,FALSE),"")</f>
        <v>0</v>
      </c>
      <c r="L107" s="23">
        <f>IFERROR(VLOOKUP(E107,XC!B:M,3,FALSE),"")</f>
        <v>0</v>
      </c>
      <c r="M107" s="23" t="str">
        <f>IFERROR(VLOOKUP(E107,WGP!CM:CT,6,FALSE),"")</f>
        <v/>
      </c>
      <c r="N107" s="23">
        <f>IFERROR(VLOOKUP(E107,XC!B:M,4,FALSE),"")</f>
        <v>0</v>
      </c>
      <c r="O107" s="23" t="str">
        <f>IFERROR(VLOOKUP(E107,WGP!BS:BZ,6,FALSE),"")</f>
        <v/>
      </c>
      <c r="P107" s="22" t="str">
        <f>IFERROR(VLOOKUP(E107,'Road-Relay'!C:M,11,FALSE),"")</f>
        <v/>
      </c>
      <c r="Q107" s="23">
        <f>IFERROR(VLOOKUP(E107,XC!B:M,5,FALSE),"")</f>
        <v>0</v>
      </c>
      <c r="R107" s="24" t="str">
        <f>IFERROR(VLOOKUP(E107,'Road-Relay'!Q:AA,11,FALSE),"")</f>
        <v/>
      </c>
      <c r="S107" s="34" t="str">
        <f>IFERROR(VLOOKUP(E107,WGP!AY:BF,6,FALSE),"")</f>
        <v/>
      </c>
      <c r="T107" s="34">
        <f>IFERROR(VLOOKUP(E107,XC!B:M,6,FALSE),"")</f>
        <v>0</v>
      </c>
      <c r="U107" s="23" t="str">
        <f>IFERROR(VLOOKUP(E107,'Road-Relay'!AE:AO,11,FALSE),"")</f>
        <v/>
      </c>
      <c r="V107" s="23" t="str">
        <f>IFERROR(VLOOKUP(E107,WGP!AE:AL,6,FALSE),"")</f>
        <v/>
      </c>
      <c r="W107" s="23">
        <f>IFERROR(VLOOKUP(E107,XC!B:M,7,FALSE),"")</f>
        <v>5</v>
      </c>
      <c r="X107" s="23" t="str">
        <f>IFERROR(VLOOKUP(E107,'Road-Relay'!AS:BC,11,FALSE),"")</f>
        <v/>
      </c>
      <c r="Y107" s="22" t="str">
        <f>IFERROR(VLOOKUP(E107,WGP!K:R,6,FALSE),"")</f>
        <v/>
      </c>
      <c r="Z107" s="22">
        <f>IFERROR(VLOOKUP(E107,XC!B:M,8,FALSE),"")</f>
        <v>0</v>
      </c>
      <c r="AA107" s="22">
        <f>IFERROR(VLOOKUP(E107,XC!B:M,9,FALSE),"")</f>
        <v>0</v>
      </c>
      <c r="AB107" s="23" t="str">
        <f>IFERROR(VLOOKUP(E107,'Road-Relay'!BG:BQ,11,FALSE),"")</f>
        <v/>
      </c>
      <c r="AC107" s="23">
        <f>IFERROR(VLOOKUP(E107,XC!B:M,10,FALSE),"")</f>
        <v>0</v>
      </c>
      <c r="AD107" s="23">
        <f>IFERROR(VLOOKUP(E107,XC!B:M,11,FALSE),"")</f>
        <v>0</v>
      </c>
      <c r="AE107" s="23" t="str">
        <f>IFERROR(VLOOKUP(E107,WGP!DF:DM,6,FALSE),"")</f>
        <v/>
      </c>
      <c r="AF107" s="23" t="str">
        <f>IFERROR(VLOOKUP(E107,'Road-Relay'!BU:CE,11,FALSE),"")</f>
        <v/>
      </c>
      <c r="AG107" s="43" t="str">
        <f>IFERROR(VLOOKUP(E107,'Road-Relay'!CI:CS,11,FALSE),"")</f>
        <v/>
      </c>
      <c r="AH107" s="62"/>
      <c r="AI107" s="42" t="str">
        <f t="shared" si="68"/>
        <v/>
      </c>
      <c r="AJ107" s="42" t="str">
        <f t="shared" si="69"/>
        <v/>
      </c>
      <c r="AK107" s="42" t="str">
        <f t="shared" si="70"/>
        <v/>
      </c>
      <c r="AL107" s="42" t="str">
        <f t="shared" si="71"/>
        <v/>
      </c>
      <c r="AM107" s="42" t="str">
        <f t="shared" si="72"/>
        <v/>
      </c>
      <c r="AN107" s="42" t="str">
        <f t="shared" si="73"/>
        <v/>
      </c>
      <c r="AO107" s="21" t="str">
        <f t="shared" si="95"/>
        <v/>
      </c>
      <c r="AP107" s="21" t="str">
        <f t="shared" si="75"/>
        <v/>
      </c>
      <c r="AQ107" s="21" t="str">
        <f t="shared" si="76"/>
        <v/>
      </c>
      <c r="AR107" s="21" t="str">
        <f t="shared" si="77"/>
        <v/>
      </c>
      <c r="AS107" s="42" t="str">
        <f t="shared" si="78"/>
        <v/>
      </c>
      <c r="AT107" s="42" t="str">
        <f t="shared" si="79"/>
        <v/>
      </c>
      <c r="AU107" s="42" t="str">
        <f t="shared" si="80"/>
        <v/>
      </c>
      <c r="AV107" s="42" t="str">
        <f t="shared" si="81"/>
        <v/>
      </c>
      <c r="AW107" s="42" t="str">
        <f t="shared" si="82"/>
        <v/>
      </c>
      <c r="AX107" s="42" t="str">
        <f t="shared" si="83"/>
        <v/>
      </c>
      <c r="AY107" s="42" t="str">
        <f t="shared" si="84"/>
        <v/>
      </c>
      <c r="AZ107" s="21" t="str">
        <f t="shared" si="96"/>
        <v/>
      </c>
      <c r="BA107" s="21" t="str">
        <f t="shared" si="86"/>
        <v/>
      </c>
      <c r="BB107" s="21" t="str">
        <f t="shared" si="87"/>
        <v/>
      </c>
      <c r="BC107" s="21" t="str">
        <f t="shared" si="88"/>
        <v>N</v>
      </c>
      <c r="BD107" s="21" t="str">
        <f t="shared" si="89"/>
        <v>N</v>
      </c>
      <c r="BE107" s="21" t="str">
        <f t="shared" si="90"/>
        <v>N</v>
      </c>
      <c r="BF107" s="21" t="str">
        <f t="shared" si="91"/>
        <v>Y</v>
      </c>
      <c r="BG107" s="21">
        <f t="shared" si="97"/>
        <v>1</v>
      </c>
      <c r="BH107" s="21"/>
    </row>
    <row r="108" spans="2:60" x14ac:dyDescent="0.25">
      <c r="B108" s="22">
        <v>102</v>
      </c>
      <c r="C108" s="22">
        <f t="shared" si="93"/>
        <v>0</v>
      </c>
      <c r="D108" s="22">
        <v>102</v>
      </c>
      <c r="E108" s="130"/>
      <c r="F108" s="65">
        <f t="shared" ref="F108:F134" si="98">SUM(G108:I108)</f>
        <v>0</v>
      </c>
      <c r="G108" s="42">
        <f t="shared" ref="G108:G134" si="99">SUM(AO108:AQ108)</f>
        <v>0</v>
      </c>
      <c r="H108" s="25">
        <f t="shared" ref="H108:H134" si="100">SUM(AZ108:BB108)</f>
        <v>0</v>
      </c>
      <c r="I108" s="43">
        <f t="shared" ref="I108:I134" si="101">SUM(K108,L108,N108,Q108,T108,W108,Z108,AA108,AC108,AD108)</f>
        <v>0</v>
      </c>
      <c r="J108" s="43" t="str">
        <f t="shared" ref="J108:J134" si="102">IF(BG108=4,"Y","N")</f>
        <v>N</v>
      </c>
      <c r="K108" s="23" t="str">
        <f>IFERROR(VLOOKUP(E108,XC!B:M,2,FALSE),"")</f>
        <v/>
      </c>
      <c r="L108" s="23" t="str">
        <f>IFERROR(VLOOKUP(E108,XC!B:M,3,FALSE),"")</f>
        <v/>
      </c>
      <c r="M108" s="23" t="str">
        <f>IFERROR(VLOOKUP(E108,WGP!CM:CT,6,FALSE),"")</f>
        <v/>
      </c>
      <c r="N108" s="23" t="str">
        <f>IFERROR(VLOOKUP(E108,XC!B:M,4,FALSE),"")</f>
        <v/>
      </c>
      <c r="O108" s="23" t="str">
        <f>IFERROR(VLOOKUP(E108,WGP!BS:BZ,6,FALSE),"")</f>
        <v/>
      </c>
      <c r="P108" s="22" t="str">
        <f>IFERROR(VLOOKUP(E108,'Road-Relay'!C:M,11,FALSE),"")</f>
        <v/>
      </c>
      <c r="Q108" s="23" t="str">
        <f>IFERROR(VLOOKUP(E108,XC!B:M,5,FALSE),"")</f>
        <v/>
      </c>
      <c r="R108" s="24" t="str">
        <f>IFERROR(VLOOKUP(E108,'Road-Relay'!Q:AA,11,FALSE),"")</f>
        <v/>
      </c>
      <c r="S108" s="34" t="str">
        <f>IFERROR(VLOOKUP(E108,WGP!AY:BF,6,FALSE),"")</f>
        <v/>
      </c>
      <c r="T108" s="34" t="str">
        <f>IFERROR(VLOOKUP(E108,XC!B:M,6,FALSE),"")</f>
        <v/>
      </c>
      <c r="U108" s="23" t="str">
        <f>IFERROR(VLOOKUP(E108,'Road-Relay'!AE:AO,11,FALSE),"")</f>
        <v/>
      </c>
      <c r="V108" s="23" t="str">
        <f>IFERROR(VLOOKUP(E108,WGP!AE:AL,6,FALSE),"")</f>
        <v/>
      </c>
      <c r="W108" s="23" t="str">
        <f>IFERROR(VLOOKUP(E108,XC!B:M,7,FALSE),"")</f>
        <v/>
      </c>
      <c r="X108" s="23" t="str">
        <f>IFERROR(VLOOKUP(E108,'Road-Relay'!AS:BC,11,FALSE),"")</f>
        <v/>
      </c>
      <c r="Y108" s="22" t="str">
        <f>IFERROR(VLOOKUP(E108,WGP!K:R,6,FALSE),"")</f>
        <v/>
      </c>
      <c r="Z108" s="22" t="str">
        <f>IFERROR(VLOOKUP(E108,XC!B:M,8,FALSE),"")</f>
        <v/>
      </c>
      <c r="AA108" s="22" t="str">
        <f>IFERROR(VLOOKUP(E108,XC!B:M,9,FALSE),"")</f>
        <v/>
      </c>
      <c r="AB108" s="23" t="str">
        <f>IFERROR(VLOOKUP(E108,'Road-Relay'!BG:BQ,11,FALSE),"")</f>
        <v/>
      </c>
      <c r="AC108" s="23" t="str">
        <f>IFERROR(VLOOKUP(E108,XC!B:M,10,FALSE),"")</f>
        <v/>
      </c>
      <c r="AD108" s="23" t="str">
        <f>IFERROR(VLOOKUP(E108,XC!B:M,11,FALSE),"")</f>
        <v/>
      </c>
      <c r="AE108" s="23" t="str">
        <f>IFERROR(VLOOKUP(E108,WGP!DF:DM,6,FALSE),"")</f>
        <v/>
      </c>
      <c r="AF108" s="23" t="str">
        <f>IFERROR(VLOOKUP(E108,'Road-Relay'!BU:CE,11,FALSE),"")</f>
        <v/>
      </c>
      <c r="AG108" s="43" t="str">
        <f>IFERROR(VLOOKUP(E108,'Road-Relay'!CI:CS,11,FALSE),"")</f>
        <v/>
      </c>
      <c r="AH108" s="62"/>
      <c r="AI108" s="42" t="str">
        <f t="shared" ref="AI108:AI134" si="103">IF(M108="","",M108)</f>
        <v/>
      </c>
      <c r="AJ108" s="42" t="str">
        <f t="shared" ref="AJ108:AJ134" si="104">IF(O108="","",O108)</f>
        <v/>
      </c>
      <c r="AK108" s="42" t="str">
        <f t="shared" ref="AK108:AK134" si="105">IF(S108="","",S108)</f>
        <v/>
      </c>
      <c r="AL108" s="42" t="str">
        <f t="shared" ref="AL108:AL134" si="106">IF(V108="","",V108)</f>
        <v/>
      </c>
      <c r="AM108" s="42" t="str">
        <f t="shared" ref="AM108:AM134" si="107">IF(Y108="","",Y108)</f>
        <v/>
      </c>
      <c r="AN108" s="42" t="str">
        <f t="shared" ref="AN108:AN134" si="108">IF(AE108="","",AE108)</f>
        <v/>
      </c>
      <c r="AO108" s="21" t="str">
        <f t="shared" ref="AO108:AO134" si="109">IF(COUNT(AI108:AN108)&gt;=1,(LARGE(AI108:AN108,1)),"")</f>
        <v/>
      </c>
      <c r="AP108" s="21" t="str">
        <f t="shared" ref="AP108:AP134" si="110">IF(COUNT(AI108:AN108)&gt;=2,(LARGE(AI108:AN108,2)),"")</f>
        <v/>
      </c>
      <c r="AQ108" s="21" t="str">
        <f t="shared" ref="AQ108:AQ134" si="111">IF(COUNT(AI108:AN108)&gt;=3,(LARGE(AI108:AN108,3)),"")</f>
        <v/>
      </c>
      <c r="AR108" s="21" t="str">
        <f t="shared" ref="AR108:AR134" si="112">IF(COUNT(AI108:AN108)&gt;=4,(LARGE(AI108:AN108,4)),"")</f>
        <v/>
      </c>
      <c r="AS108" s="42" t="str">
        <f t="shared" ref="AS108:AS134" si="113">IF(P108="","",P108)</f>
        <v/>
      </c>
      <c r="AT108" s="42" t="str">
        <f t="shared" ref="AT108:AT134" si="114">IF(R108="","",R108)</f>
        <v/>
      </c>
      <c r="AU108" s="42" t="str">
        <f t="shared" ref="AU108:AU134" si="115">IF(U108="","",U108)</f>
        <v/>
      </c>
      <c r="AV108" s="42" t="str">
        <f t="shared" ref="AV108:AV134" si="116">IF(X108="","",X108)</f>
        <v/>
      </c>
      <c r="AW108" s="42" t="str">
        <f t="shared" ref="AW108:AW134" si="117">IF(AB108="","",AB108)</f>
        <v/>
      </c>
      <c r="AX108" s="42" t="str">
        <f t="shared" ref="AX108:AX134" si="118">IF(AF108="","",AF108)</f>
        <v/>
      </c>
      <c r="AY108" s="42" t="str">
        <f t="shared" ref="AY108:AY134" si="119">IF(AG108="","",AG108)</f>
        <v/>
      </c>
      <c r="AZ108" s="21" t="str">
        <f t="shared" ref="AZ108:AZ134" si="120">IF(COUNT(AS108:AY108)&gt;=1,(LARGE(AS108:AY108,1)),"")</f>
        <v/>
      </c>
      <c r="BA108" s="21" t="str">
        <f t="shared" ref="BA108:BA134" si="121">IF(COUNT(AS108:AY108)&gt;=2,(LARGE(AS108:AY108,2)),"")</f>
        <v/>
      </c>
      <c r="BB108" s="21" t="str">
        <f t="shared" ref="BB108:BB134" si="122">IF(COUNT(AS108:AY108)&gt;=3,(LARGE(AS108:AY108,3)),"")</f>
        <v/>
      </c>
      <c r="BC108" s="21" t="str">
        <f t="shared" ref="BC108:BC134" si="123">IF(AO108="","N","Y")</f>
        <v>N</v>
      </c>
      <c r="BD108" s="21" t="str">
        <f t="shared" ref="BD108:BD134" si="124">IF(AZ108="","N","Y")</f>
        <v>N</v>
      </c>
      <c r="BE108" s="21" t="str">
        <f t="shared" ref="BE108:BE134" si="125">IF(BA108="","N","Y")</f>
        <v>N</v>
      </c>
      <c r="BF108" s="21" t="str">
        <f t="shared" ref="BF108:BF134" si="126">IF(I108&gt;4,"Y","N")</f>
        <v>N</v>
      </c>
      <c r="BG108" s="21">
        <f t="shared" ref="BG108:BG134" si="127">COUNTIF(BC108:BF108,"Y")</f>
        <v>0</v>
      </c>
      <c r="BH108" s="21"/>
    </row>
    <row r="109" spans="2:60" x14ac:dyDescent="0.25">
      <c r="B109" s="22">
        <v>103</v>
      </c>
      <c r="C109" s="22">
        <f t="shared" si="93"/>
        <v>0</v>
      </c>
      <c r="D109" s="22">
        <v>103</v>
      </c>
      <c r="E109" s="130"/>
      <c r="F109" s="65">
        <f t="shared" si="98"/>
        <v>0</v>
      </c>
      <c r="G109" s="42">
        <f t="shared" si="99"/>
        <v>0</v>
      </c>
      <c r="H109" s="25">
        <f t="shared" si="100"/>
        <v>0</v>
      </c>
      <c r="I109" s="43">
        <f t="shared" si="101"/>
        <v>0</v>
      </c>
      <c r="J109" s="43" t="str">
        <f t="shared" si="102"/>
        <v>N</v>
      </c>
      <c r="K109" s="23" t="str">
        <f>IFERROR(VLOOKUP(E109,XC!B:M,2,FALSE),"")</f>
        <v/>
      </c>
      <c r="L109" s="23" t="str">
        <f>IFERROR(VLOOKUP(E109,XC!B:M,3,FALSE),"")</f>
        <v/>
      </c>
      <c r="M109" s="23" t="str">
        <f>IFERROR(VLOOKUP(E109,WGP!CM:CT,6,FALSE),"")</f>
        <v/>
      </c>
      <c r="N109" s="23" t="str">
        <f>IFERROR(VLOOKUP(E109,XC!B:M,4,FALSE),"")</f>
        <v/>
      </c>
      <c r="O109" s="23" t="str">
        <f>IFERROR(VLOOKUP(E109,WGP!BS:BZ,6,FALSE),"")</f>
        <v/>
      </c>
      <c r="P109" s="22" t="str">
        <f>IFERROR(VLOOKUP(E109,'Road-Relay'!C:M,11,FALSE),"")</f>
        <v/>
      </c>
      <c r="Q109" s="23" t="str">
        <f>IFERROR(VLOOKUP(E109,XC!B:M,5,FALSE),"")</f>
        <v/>
      </c>
      <c r="R109" s="24" t="str">
        <f>IFERROR(VLOOKUP(E109,'Road-Relay'!Q:AA,11,FALSE),"")</f>
        <v/>
      </c>
      <c r="S109" s="34" t="str">
        <f>IFERROR(VLOOKUP(E109,WGP!AY:BF,6,FALSE),"")</f>
        <v/>
      </c>
      <c r="T109" s="34" t="str">
        <f>IFERROR(VLOOKUP(E109,XC!B:M,6,FALSE),"")</f>
        <v/>
      </c>
      <c r="U109" s="23" t="str">
        <f>IFERROR(VLOOKUP(E109,'Road-Relay'!AE:AO,11,FALSE),"")</f>
        <v/>
      </c>
      <c r="V109" s="23" t="str">
        <f>IFERROR(VLOOKUP(E109,WGP!AE:AL,6,FALSE),"")</f>
        <v/>
      </c>
      <c r="W109" s="23" t="str">
        <f>IFERROR(VLOOKUP(E109,XC!B:M,7,FALSE),"")</f>
        <v/>
      </c>
      <c r="X109" s="23" t="str">
        <f>IFERROR(VLOOKUP(E109,'Road-Relay'!AS:BC,11,FALSE),"")</f>
        <v/>
      </c>
      <c r="Y109" s="22" t="str">
        <f>IFERROR(VLOOKUP(E109,WGP!K:R,6,FALSE),"")</f>
        <v/>
      </c>
      <c r="Z109" s="22" t="str">
        <f>IFERROR(VLOOKUP(E109,XC!B:M,8,FALSE),"")</f>
        <v/>
      </c>
      <c r="AA109" s="22" t="str">
        <f>IFERROR(VLOOKUP(E109,XC!B:M,9,FALSE),"")</f>
        <v/>
      </c>
      <c r="AB109" s="23" t="str">
        <f>IFERROR(VLOOKUP(E109,'Road-Relay'!BG:BQ,11,FALSE),"")</f>
        <v/>
      </c>
      <c r="AC109" s="23" t="str">
        <f>IFERROR(VLOOKUP(E109,XC!B:M,10,FALSE),"")</f>
        <v/>
      </c>
      <c r="AD109" s="23" t="str">
        <f>IFERROR(VLOOKUP(E109,XC!B:M,11,FALSE),"")</f>
        <v/>
      </c>
      <c r="AE109" s="23" t="str">
        <f>IFERROR(VLOOKUP(E109,WGP!DF:DM,6,FALSE),"")</f>
        <v/>
      </c>
      <c r="AF109" s="23" t="str">
        <f>IFERROR(VLOOKUP(E109,'Road-Relay'!BU:CE,11,FALSE),"")</f>
        <v/>
      </c>
      <c r="AG109" s="43" t="str">
        <f>IFERROR(VLOOKUP(E109,'Road-Relay'!CI:CS,11,FALSE),"")</f>
        <v/>
      </c>
      <c r="AH109" s="62"/>
      <c r="AI109" s="42" t="str">
        <f t="shared" si="103"/>
        <v/>
      </c>
      <c r="AJ109" s="42" t="str">
        <f t="shared" si="104"/>
        <v/>
      </c>
      <c r="AK109" s="42" t="str">
        <f t="shared" si="105"/>
        <v/>
      </c>
      <c r="AL109" s="42" t="str">
        <f t="shared" si="106"/>
        <v/>
      </c>
      <c r="AM109" s="42" t="str">
        <f t="shared" si="107"/>
        <v/>
      </c>
      <c r="AN109" s="42" t="str">
        <f t="shared" si="108"/>
        <v/>
      </c>
      <c r="AO109" s="21" t="str">
        <f t="shared" si="109"/>
        <v/>
      </c>
      <c r="AP109" s="21" t="str">
        <f t="shared" si="110"/>
        <v/>
      </c>
      <c r="AQ109" s="21" t="str">
        <f t="shared" si="111"/>
        <v/>
      </c>
      <c r="AR109" s="21" t="str">
        <f t="shared" si="112"/>
        <v/>
      </c>
      <c r="AS109" s="42" t="str">
        <f t="shared" si="113"/>
        <v/>
      </c>
      <c r="AT109" s="42" t="str">
        <f t="shared" si="114"/>
        <v/>
      </c>
      <c r="AU109" s="42" t="str">
        <f t="shared" si="115"/>
        <v/>
      </c>
      <c r="AV109" s="42" t="str">
        <f t="shared" si="116"/>
        <v/>
      </c>
      <c r="AW109" s="42" t="str">
        <f t="shared" si="117"/>
        <v/>
      </c>
      <c r="AX109" s="42" t="str">
        <f t="shared" si="118"/>
        <v/>
      </c>
      <c r="AY109" s="42" t="str">
        <f t="shared" si="119"/>
        <v/>
      </c>
      <c r="AZ109" s="21" t="str">
        <f t="shared" si="120"/>
        <v/>
      </c>
      <c r="BA109" s="21" t="str">
        <f t="shared" si="121"/>
        <v/>
      </c>
      <c r="BB109" s="21" t="str">
        <f t="shared" si="122"/>
        <v/>
      </c>
      <c r="BC109" s="21" t="str">
        <f t="shared" si="123"/>
        <v>N</v>
      </c>
      <c r="BD109" s="21" t="str">
        <f t="shared" si="124"/>
        <v>N</v>
      </c>
      <c r="BE109" s="21" t="str">
        <f t="shared" si="125"/>
        <v>N</v>
      </c>
      <c r="BF109" s="21" t="str">
        <f t="shared" si="126"/>
        <v>N</v>
      </c>
      <c r="BG109" s="21">
        <f t="shared" si="127"/>
        <v>0</v>
      </c>
      <c r="BH109" s="21"/>
    </row>
    <row r="110" spans="2:60" x14ac:dyDescent="0.25">
      <c r="B110" s="22">
        <v>104</v>
      </c>
      <c r="C110" s="22">
        <f t="shared" si="93"/>
        <v>0</v>
      </c>
      <c r="D110" s="22">
        <v>104</v>
      </c>
      <c r="E110" s="130"/>
      <c r="F110" s="65">
        <f t="shared" si="98"/>
        <v>0</v>
      </c>
      <c r="G110" s="42">
        <f t="shared" si="99"/>
        <v>0</v>
      </c>
      <c r="H110" s="25">
        <f t="shared" si="100"/>
        <v>0</v>
      </c>
      <c r="I110" s="43">
        <f t="shared" si="101"/>
        <v>0</v>
      </c>
      <c r="J110" s="43" t="str">
        <f t="shared" si="102"/>
        <v>N</v>
      </c>
      <c r="K110" s="23" t="str">
        <f>IFERROR(VLOOKUP(E110,XC!B:M,2,FALSE),"")</f>
        <v/>
      </c>
      <c r="L110" s="23" t="str">
        <f>IFERROR(VLOOKUP(E110,XC!B:M,3,FALSE),"")</f>
        <v/>
      </c>
      <c r="M110" s="23" t="str">
        <f>IFERROR(VLOOKUP(E110,WGP!CM:CT,6,FALSE),"")</f>
        <v/>
      </c>
      <c r="N110" s="23" t="str">
        <f>IFERROR(VLOOKUP(E110,XC!B:M,4,FALSE),"")</f>
        <v/>
      </c>
      <c r="O110" s="23" t="str">
        <f>IFERROR(VLOOKUP(E110,WGP!BS:BZ,6,FALSE),"")</f>
        <v/>
      </c>
      <c r="P110" s="22" t="str">
        <f>IFERROR(VLOOKUP(E110,'Road-Relay'!C:M,11,FALSE),"")</f>
        <v/>
      </c>
      <c r="Q110" s="23" t="str">
        <f>IFERROR(VLOOKUP(E110,XC!B:M,5,FALSE),"")</f>
        <v/>
      </c>
      <c r="R110" s="24" t="str">
        <f>IFERROR(VLOOKUP(E110,'Road-Relay'!Q:AA,11,FALSE),"")</f>
        <v/>
      </c>
      <c r="S110" s="34" t="str">
        <f>IFERROR(VLOOKUP(E110,WGP!AY:BF,6,FALSE),"")</f>
        <v/>
      </c>
      <c r="T110" s="34" t="str">
        <f>IFERROR(VLOOKUP(E110,XC!B:M,6,FALSE),"")</f>
        <v/>
      </c>
      <c r="U110" s="23" t="str">
        <f>IFERROR(VLOOKUP(E110,'Road-Relay'!AE:AO,11,FALSE),"")</f>
        <v/>
      </c>
      <c r="V110" s="23" t="str">
        <f>IFERROR(VLOOKUP(E110,WGP!AE:AL,6,FALSE),"")</f>
        <v/>
      </c>
      <c r="W110" s="23" t="str">
        <f>IFERROR(VLOOKUP(E110,XC!B:M,7,FALSE),"")</f>
        <v/>
      </c>
      <c r="X110" s="23" t="str">
        <f>IFERROR(VLOOKUP(E110,'Road-Relay'!AS:BC,11,FALSE),"")</f>
        <v/>
      </c>
      <c r="Y110" s="22" t="str">
        <f>IFERROR(VLOOKUP(E110,WGP!K:R,6,FALSE),"")</f>
        <v/>
      </c>
      <c r="Z110" s="22" t="str">
        <f>IFERROR(VLOOKUP(E110,XC!B:M,8,FALSE),"")</f>
        <v/>
      </c>
      <c r="AA110" s="22" t="str">
        <f>IFERROR(VLOOKUP(E110,XC!B:M,9,FALSE),"")</f>
        <v/>
      </c>
      <c r="AB110" s="23" t="str">
        <f>IFERROR(VLOOKUP(E110,'Road-Relay'!BG:BQ,11,FALSE),"")</f>
        <v/>
      </c>
      <c r="AC110" s="23" t="str">
        <f>IFERROR(VLOOKUP(E110,XC!B:M,10,FALSE),"")</f>
        <v/>
      </c>
      <c r="AD110" s="23" t="str">
        <f>IFERROR(VLOOKUP(E110,XC!B:M,11,FALSE),"")</f>
        <v/>
      </c>
      <c r="AE110" s="23" t="str">
        <f>IFERROR(VLOOKUP(E110,WGP!DF:DM,6,FALSE),"")</f>
        <v/>
      </c>
      <c r="AF110" s="23" t="str">
        <f>IFERROR(VLOOKUP(E110,'Road-Relay'!BU:CE,11,FALSE),"")</f>
        <v/>
      </c>
      <c r="AG110" s="43" t="str">
        <f>IFERROR(VLOOKUP(E110,'Road-Relay'!CI:CS,11,FALSE),"")</f>
        <v/>
      </c>
      <c r="AH110" s="62"/>
      <c r="AI110" s="42" t="str">
        <f t="shared" si="103"/>
        <v/>
      </c>
      <c r="AJ110" s="42" t="str">
        <f t="shared" si="104"/>
        <v/>
      </c>
      <c r="AK110" s="42" t="str">
        <f t="shared" si="105"/>
        <v/>
      </c>
      <c r="AL110" s="42" t="str">
        <f t="shared" si="106"/>
        <v/>
      </c>
      <c r="AM110" s="42" t="str">
        <f t="shared" si="107"/>
        <v/>
      </c>
      <c r="AN110" s="42" t="str">
        <f t="shared" si="108"/>
        <v/>
      </c>
      <c r="AO110" s="21" t="str">
        <f t="shared" si="109"/>
        <v/>
      </c>
      <c r="AP110" s="21" t="str">
        <f t="shared" si="110"/>
        <v/>
      </c>
      <c r="AQ110" s="21" t="str">
        <f t="shared" si="111"/>
        <v/>
      </c>
      <c r="AR110" s="21" t="str">
        <f t="shared" si="112"/>
        <v/>
      </c>
      <c r="AS110" s="42" t="str">
        <f t="shared" si="113"/>
        <v/>
      </c>
      <c r="AT110" s="42" t="str">
        <f t="shared" si="114"/>
        <v/>
      </c>
      <c r="AU110" s="42" t="str">
        <f t="shared" si="115"/>
        <v/>
      </c>
      <c r="AV110" s="42" t="str">
        <f t="shared" si="116"/>
        <v/>
      </c>
      <c r="AW110" s="42" t="str">
        <f t="shared" si="117"/>
        <v/>
      </c>
      <c r="AX110" s="42" t="str">
        <f t="shared" si="118"/>
        <v/>
      </c>
      <c r="AY110" s="42" t="str">
        <f t="shared" si="119"/>
        <v/>
      </c>
      <c r="AZ110" s="21" t="str">
        <f t="shared" si="120"/>
        <v/>
      </c>
      <c r="BA110" s="21" t="str">
        <f t="shared" si="121"/>
        <v/>
      </c>
      <c r="BB110" s="21" t="str">
        <f t="shared" si="122"/>
        <v/>
      </c>
      <c r="BC110" s="21" t="str">
        <f t="shared" si="123"/>
        <v>N</v>
      </c>
      <c r="BD110" s="21" t="str">
        <f t="shared" si="124"/>
        <v>N</v>
      </c>
      <c r="BE110" s="21" t="str">
        <f t="shared" si="125"/>
        <v>N</v>
      </c>
      <c r="BF110" s="21" t="str">
        <f t="shared" si="126"/>
        <v>N</v>
      </c>
      <c r="BG110" s="21">
        <f t="shared" si="127"/>
        <v>0</v>
      </c>
      <c r="BH110" s="21"/>
    </row>
    <row r="111" spans="2:60" x14ac:dyDescent="0.25">
      <c r="B111" s="22">
        <v>105</v>
      </c>
      <c r="C111" s="22">
        <f t="shared" si="93"/>
        <v>0</v>
      </c>
      <c r="D111" s="22">
        <v>105</v>
      </c>
      <c r="E111" s="130"/>
      <c r="F111" s="65">
        <f t="shared" si="98"/>
        <v>0</v>
      </c>
      <c r="G111" s="42">
        <f t="shared" si="99"/>
        <v>0</v>
      </c>
      <c r="H111" s="25">
        <f t="shared" si="100"/>
        <v>0</v>
      </c>
      <c r="I111" s="43">
        <f t="shared" si="101"/>
        <v>0</v>
      </c>
      <c r="J111" s="43" t="str">
        <f t="shared" si="102"/>
        <v>N</v>
      </c>
      <c r="K111" s="23" t="str">
        <f>IFERROR(VLOOKUP(E111,XC!B:M,2,FALSE),"")</f>
        <v/>
      </c>
      <c r="L111" s="23" t="str">
        <f>IFERROR(VLOOKUP(E111,XC!B:M,3,FALSE),"")</f>
        <v/>
      </c>
      <c r="M111" s="23" t="str">
        <f>IFERROR(VLOOKUP(E111,WGP!CM:CT,6,FALSE),"")</f>
        <v/>
      </c>
      <c r="N111" s="23" t="str">
        <f>IFERROR(VLOOKUP(E111,XC!B:M,4,FALSE),"")</f>
        <v/>
      </c>
      <c r="O111" s="23" t="str">
        <f>IFERROR(VLOOKUP(E111,WGP!BS:BZ,6,FALSE),"")</f>
        <v/>
      </c>
      <c r="P111" s="22" t="str">
        <f>IFERROR(VLOOKUP(E111,'Road-Relay'!C:M,11,FALSE),"")</f>
        <v/>
      </c>
      <c r="Q111" s="23" t="str">
        <f>IFERROR(VLOOKUP(E111,XC!B:M,5,FALSE),"")</f>
        <v/>
      </c>
      <c r="R111" s="24" t="str">
        <f>IFERROR(VLOOKUP(E111,'Road-Relay'!Q:AA,11,FALSE),"")</f>
        <v/>
      </c>
      <c r="S111" s="34" t="str">
        <f>IFERROR(VLOOKUP(E111,WGP!AY:BF,6,FALSE),"")</f>
        <v/>
      </c>
      <c r="T111" s="34" t="str">
        <f>IFERROR(VLOOKUP(E111,XC!B:M,6,FALSE),"")</f>
        <v/>
      </c>
      <c r="U111" s="23" t="str">
        <f>IFERROR(VLOOKUP(E111,'Road-Relay'!AE:AO,11,FALSE),"")</f>
        <v/>
      </c>
      <c r="V111" s="23" t="str">
        <f>IFERROR(VLOOKUP(E111,WGP!AE:AL,6,FALSE),"")</f>
        <v/>
      </c>
      <c r="W111" s="23" t="str">
        <f>IFERROR(VLOOKUP(E111,XC!B:M,7,FALSE),"")</f>
        <v/>
      </c>
      <c r="X111" s="23" t="str">
        <f>IFERROR(VLOOKUP(E111,'Road-Relay'!AS:BC,11,FALSE),"")</f>
        <v/>
      </c>
      <c r="Y111" s="22" t="str">
        <f>IFERROR(VLOOKUP(E111,WGP!K:R,6,FALSE),"")</f>
        <v/>
      </c>
      <c r="Z111" s="22" t="str">
        <f>IFERROR(VLOOKUP(E111,XC!B:M,8,FALSE),"")</f>
        <v/>
      </c>
      <c r="AA111" s="22" t="str">
        <f>IFERROR(VLOOKUP(E111,XC!B:M,9,FALSE),"")</f>
        <v/>
      </c>
      <c r="AB111" s="23" t="str">
        <f>IFERROR(VLOOKUP(E111,'Road-Relay'!BG:BQ,11,FALSE),"")</f>
        <v/>
      </c>
      <c r="AC111" s="23" t="str">
        <f>IFERROR(VLOOKUP(E111,XC!B:M,10,FALSE),"")</f>
        <v/>
      </c>
      <c r="AD111" s="23" t="str">
        <f>IFERROR(VLOOKUP(E111,XC!B:M,11,FALSE),"")</f>
        <v/>
      </c>
      <c r="AE111" s="23" t="str">
        <f>IFERROR(VLOOKUP(E111,WGP!DF:DM,6,FALSE),"")</f>
        <v/>
      </c>
      <c r="AF111" s="23" t="str">
        <f>IFERROR(VLOOKUP(E111,'Road-Relay'!BU:CE,11,FALSE),"")</f>
        <v/>
      </c>
      <c r="AG111" s="43" t="str">
        <f>IFERROR(VLOOKUP(E111,'Road-Relay'!CI:CS,11,FALSE),"")</f>
        <v/>
      </c>
      <c r="AH111" s="62"/>
      <c r="AI111" s="42" t="str">
        <f t="shared" si="103"/>
        <v/>
      </c>
      <c r="AJ111" s="42" t="str">
        <f t="shared" si="104"/>
        <v/>
      </c>
      <c r="AK111" s="42" t="str">
        <f t="shared" si="105"/>
        <v/>
      </c>
      <c r="AL111" s="42" t="str">
        <f t="shared" si="106"/>
        <v/>
      </c>
      <c r="AM111" s="42" t="str">
        <f t="shared" si="107"/>
        <v/>
      </c>
      <c r="AN111" s="42" t="str">
        <f t="shared" si="108"/>
        <v/>
      </c>
      <c r="AO111" s="21" t="str">
        <f t="shared" si="109"/>
        <v/>
      </c>
      <c r="AP111" s="21" t="str">
        <f t="shared" si="110"/>
        <v/>
      </c>
      <c r="AQ111" s="21" t="str">
        <f t="shared" si="111"/>
        <v/>
      </c>
      <c r="AR111" s="21" t="str">
        <f t="shared" si="112"/>
        <v/>
      </c>
      <c r="AS111" s="42" t="str">
        <f t="shared" si="113"/>
        <v/>
      </c>
      <c r="AT111" s="42" t="str">
        <f t="shared" si="114"/>
        <v/>
      </c>
      <c r="AU111" s="42" t="str">
        <f t="shared" si="115"/>
        <v/>
      </c>
      <c r="AV111" s="42" t="str">
        <f t="shared" si="116"/>
        <v/>
      </c>
      <c r="AW111" s="42" t="str">
        <f t="shared" si="117"/>
        <v/>
      </c>
      <c r="AX111" s="42" t="str">
        <f t="shared" si="118"/>
        <v/>
      </c>
      <c r="AY111" s="42" t="str">
        <f t="shared" si="119"/>
        <v/>
      </c>
      <c r="AZ111" s="21" t="str">
        <f t="shared" si="120"/>
        <v/>
      </c>
      <c r="BA111" s="21" t="str">
        <f t="shared" si="121"/>
        <v/>
      </c>
      <c r="BB111" s="21" t="str">
        <f t="shared" si="122"/>
        <v/>
      </c>
      <c r="BC111" s="21" t="str">
        <f t="shared" si="123"/>
        <v>N</v>
      </c>
      <c r="BD111" s="21" t="str">
        <f t="shared" si="124"/>
        <v>N</v>
      </c>
      <c r="BE111" s="21" t="str">
        <f t="shared" si="125"/>
        <v>N</v>
      </c>
      <c r="BF111" s="21" t="str">
        <f t="shared" si="126"/>
        <v>N</v>
      </c>
      <c r="BG111" s="21">
        <f t="shared" si="127"/>
        <v>0</v>
      </c>
      <c r="BH111" s="21"/>
    </row>
    <row r="112" spans="2:60" x14ac:dyDescent="0.25">
      <c r="B112" s="22">
        <v>106</v>
      </c>
      <c r="C112" s="22">
        <f t="shared" si="93"/>
        <v>0</v>
      </c>
      <c r="D112" s="22">
        <v>106</v>
      </c>
      <c r="E112" s="130"/>
      <c r="F112" s="65">
        <f t="shared" si="98"/>
        <v>0</v>
      </c>
      <c r="G112" s="42">
        <f t="shared" si="99"/>
        <v>0</v>
      </c>
      <c r="H112" s="25">
        <f t="shared" si="100"/>
        <v>0</v>
      </c>
      <c r="I112" s="43">
        <f t="shared" si="101"/>
        <v>0</v>
      </c>
      <c r="J112" s="43" t="str">
        <f t="shared" si="102"/>
        <v>N</v>
      </c>
      <c r="K112" s="23" t="str">
        <f>IFERROR(VLOOKUP(E112,XC!B:M,2,FALSE),"")</f>
        <v/>
      </c>
      <c r="L112" s="23" t="str">
        <f>IFERROR(VLOOKUP(E112,XC!B:M,3,FALSE),"")</f>
        <v/>
      </c>
      <c r="M112" s="23" t="str">
        <f>IFERROR(VLOOKUP(E112,WGP!CM:CT,6,FALSE),"")</f>
        <v/>
      </c>
      <c r="N112" s="23" t="str">
        <f>IFERROR(VLOOKUP(E112,XC!B:M,4,FALSE),"")</f>
        <v/>
      </c>
      <c r="O112" s="23" t="str">
        <f>IFERROR(VLOOKUP(E112,WGP!BS:BZ,6,FALSE),"")</f>
        <v/>
      </c>
      <c r="P112" s="22" t="str">
        <f>IFERROR(VLOOKUP(E112,'Road-Relay'!C:M,11,FALSE),"")</f>
        <v/>
      </c>
      <c r="Q112" s="23" t="str">
        <f>IFERROR(VLOOKUP(E112,XC!B:M,5,FALSE),"")</f>
        <v/>
      </c>
      <c r="R112" s="24" t="str">
        <f>IFERROR(VLOOKUP(E112,'Road-Relay'!Q:AA,11,FALSE),"")</f>
        <v/>
      </c>
      <c r="S112" s="34" t="str">
        <f>IFERROR(VLOOKUP(E112,WGP!AY:BF,6,FALSE),"")</f>
        <v/>
      </c>
      <c r="T112" s="34" t="str">
        <f>IFERROR(VLOOKUP(E112,XC!B:M,6,FALSE),"")</f>
        <v/>
      </c>
      <c r="U112" s="23" t="str">
        <f>IFERROR(VLOOKUP(E112,'Road-Relay'!AE:AO,11,FALSE),"")</f>
        <v/>
      </c>
      <c r="V112" s="23" t="str">
        <f>IFERROR(VLOOKUP(E112,WGP!AE:AL,6,FALSE),"")</f>
        <v/>
      </c>
      <c r="W112" s="23" t="str">
        <f>IFERROR(VLOOKUP(E112,XC!B:M,7,FALSE),"")</f>
        <v/>
      </c>
      <c r="X112" s="23" t="str">
        <f>IFERROR(VLOOKUP(E112,'Road-Relay'!AS:BC,11,FALSE),"")</f>
        <v/>
      </c>
      <c r="Y112" s="22" t="str">
        <f>IFERROR(VLOOKUP(E112,WGP!K:R,6,FALSE),"")</f>
        <v/>
      </c>
      <c r="Z112" s="22" t="str">
        <f>IFERROR(VLOOKUP(E112,XC!B:M,8,FALSE),"")</f>
        <v/>
      </c>
      <c r="AA112" s="22" t="str">
        <f>IFERROR(VLOOKUP(E112,XC!B:M,9,FALSE),"")</f>
        <v/>
      </c>
      <c r="AB112" s="23" t="str">
        <f>IFERROR(VLOOKUP(E112,'Road-Relay'!BG:BQ,11,FALSE),"")</f>
        <v/>
      </c>
      <c r="AC112" s="23" t="str">
        <f>IFERROR(VLOOKUP(E112,XC!B:M,10,FALSE),"")</f>
        <v/>
      </c>
      <c r="AD112" s="23" t="str">
        <f>IFERROR(VLOOKUP(E112,XC!B:M,11,FALSE),"")</f>
        <v/>
      </c>
      <c r="AE112" s="23" t="str">
        <f>IFERROR(VLOOKUP(E112,WGP!DF:DM,6,FALSE),"")</f>
        <v/>
      </c>
      <c r="AF112" s="23" t="str">
        <f>IFERROR(VLOOKUP(E112,'Road-Relay'!BU:CE,11,FALSE),"")</f>
        <v/>
      </c>
      <c r="AG112" s="43" t="str">
        <f>IFERROR(VLOOKUP(E112,'Road-Relay'!CI:CS,11,FALSE),"")</f>
        <v/>
      </c>
      <c r="AH112" s="62"/>
      <c r="AI112" s="42" t="str">
        <f t="shared" si="103"/>
        <v/>
      </c>
      <c r="AJ112" s="42" t="str">
        <f t="shared" si="104"/>
        <v/>
      </c>
      <c r="AK112" s="42" t="str">
        <f t="shared" si="105"/>
        <v/>
      </c>
      <c r="AL112" s="42" t="str">
        <f t="shared" si="106"/>
        <v/>
      </c>
      <c r="AM112" s="42" t="str">
        <f t="shared" si="107"/>
        <v/>
      </c>
      <c r="AN112" s="42" t="str">
        <f t="shared" si="108"/>
        <v/>
      </c>
      <c r="AO112" s="21" t="str">
        <f t="shared" si="109"/>
        <v/>
      </c>
      <c r="AP112" s="21" t="str">
        <f t="shared" si="110"/>
        <v/>
      </c>
      <c r="AQ112" s="21" t="str">
        <f t="shared" si="111"/>
        <v/>
      </c>
      <c r="AR112" s="21" t="str">
        <f t="shared" si="112"/>
        <v/>
      </c>
      <c r="AS112" s="42" t="str">
        <f t="shared" si="113"/>
        <v/>
      </c>
      <c r="AT112" s="42" t="str">
        <f t="shared" si="114"/>
        <v/>
      </c>
      <c r="AU112" s="42" t="str">
        <f t="shared" si="115"/>
        <v/>
      </c>
      <c r="AV112" s="42" t="str">
        <f t="shared" si="116"/>
        <v/>
      </c>
      <c r="AW112" s="42" t="str">
        <f t="shared" si="117"/>
        <v/>
      </c>
      <c r="AX112" s="42" t="str">
        <f t="shared" si="118"/>
        <v/>
      </c>
      <c r="AY112" s="42" t="str">
        <f t="shared" si="119"/>
        <v/>
      </c>
      <c r="AZ112" s="21" t="str">
        <f t="shared" si="120"/>
        <v/>
      </c>
      <c r="BA112" s="21" t="str">
        <f t="shared" si="121"/>
        <v/>
      </c>
      <c r="BB112" s="21" t="str">
        <f t="shared" si="122"/>
        <v/>
      </c>
      <c r="BC112" s="21" t="str">
        <f t="shared" si="123"/>
        <v>N</v>
      </c>
      <c r="BD112" s="21" t="str">
        <f t="shared" si="124"/>
        <v>N</v>
      </c>
      <c r="BE112" s="21" t="str">
        <f t="shared" si="125"/>
        <v>N</v>
      </c>
      <c r="BF112" s="21" t="str">
        <f t="shared" si="126"/>
        <v>N</v>
      </c>
      <c r="BG112" s="21">
        <f t="shared" si="127"/>
        <v>0</v>
      </c>
      <c r="BH112" s="21"/>
    </row>
    <row r="113" spans="2:60" x14ac:dyDescent="0.25">
      <c r="B113" s="22">
        <v>107</v>
      </c>
      <c r="C113" s="22">
        <f t="shared" si="93"/>
        <v>0</v>
      </c>
      <c r="D113" s="22">
        <v>107</v>
      </c>
      <c r="E113" s="130"/>
      <c r="F113" s="65">
        <f t="shared" si="98"/>
        <v>0</v>
      </c>
      <c r="G113" s="42">
        <f t="shared" si="99"/>
        <v>0</v>
      </c>
      <c r="H113" s="25">
        <f t="shared" si="100"/>
        <v>0</v>
      </c>
      <c r="I113" s="43">
        <f t="shared" si="101"/>
        <v>0</v>
      </c>
      <c r="J113" s="43" t="str">
        <f t="shared" si="102"/>
        <v>N</v>
      </c>
      <c r="K113" s="23" t="str">
        <f>IFERROR(VLOOKUP(E113,XC!B:M,2,FALSE),"")</f>
        <v/>
      </c>
      <c r="L113" s="23" t="str">
        <f>IFERROR(VLOOKUP(E113,XC!B:M,3,FALSE),"")</f>
        <v/>
      </c>
      <c r="M113" s="23" t="str">
        <f>IFERROR(VLOOKUP(E113,WGP!CM:CT,6,FALSE),"")</f>
        <v/>
      </c>
      <c r="N113" s="23" t="str">
        <f>IFERROR(VLOOKUP(E113,XC!B:M,4,FALSE),"")</f>
        <v/>
      </c>
      <c r="O113" s="23" t="str">
        <f>IFERROR(VLOOKUP(E113,WGP!BS:BZ,6,FALSE),"")</f>
        <v/>
      </c>
      <c r="P113" s="22" t="str">
        <f>IFERROR(VLOOKUP(E113,'Road-Relay'!C:M,11,FALSE),"")</f>
        <v/>
      </c>
      <c r="Q113" s="23" t="str">
        <f>IFERROR(VLOOKUP(E113,XC!B:M,5,FALSE),"")</f>
        <v/>
      </c>
      <c r="R113" s="24" t="str">
        <f>IFERROR(VLOOKUP(E113,'Road-Relay'!Q:AA,11,FALSE),"")</f>
        <v/>
      </c>
      <c r="S113" s="34" t="str">
        <f>IFERROR(VLOOKUP(E113,WGP!AY:BF,6,FALSE),"")</f>
        <v/>
      </c>
      <c r="T113" s="34" t="str">
        <f>IFERROR(VLOOKUP(E113,XC!B:M,6,FALSE),"")</f>
        <v/>
      </c>
      <c r="U113" s="23" t="str">
        <f>IFERROR(VLOOKUP(E113,'Road-Relay'!AE:AO,11,FALSE),"")</f>
        <v/>
      </c>
      <c r="V113" s="23" t="str">
        <f>IFERROR(VLOOKUP(E113,WGP!AE:AL,6,FALSE),"")</f>
        <v/>
      </c>
      <c r="W113" s="23" t="str">
        <f>IFERROR(VLOOKUP(E113,XC!B:M,7,FALSE),"")</f>
        <v/>
      </c>
      <c r="X113" s="23" t="str">
        <f>IFERROR(VLOOKUP(E113,'Road-Relay'!AS:BC,11,FALSE),"")</f>
        <v/>
      </c>
      <c r="Y113" s="22" t="str">
        <f>IFERROR(VLOOKUP(E113,WGP!K:R,6,FALSE),"")</f>
        <v/>
      </c>
      <c r="Z113" s="22" t="str">
        <f>IFERROR(VLOOKUP(E113,XC!B:M,8,FALSE),"")</f>
        <v/>
      </c>
      <c r="AA113" s="22" t="str">
        <f>IFERROR(VLOOKUP(E113,XC!B:M,9,FALSE),"")</f>
        <v/>
      </c>
      <c r="AB113" s="23" t="str">
        <f>IFERROR(VLOOKUP(E113,'Road-Relay'!BG:BQ,11,FALSE),"")</f>
        <v/>
      </c>
      <c r="AC113" s="23" t="str">
        <f>IFERROR(VLOOKUP(E113,XC!B:M,10,FALSE),"")</f>
        <v/>
      </c>
      <c r="AD113" s="23" t="str">
        <f>IFERROR(VLOOKUP(E113,XC!B:M,11,FALSE),"")</f>
        <v/>
      </c>
      <c r="AE113" s="23" t="str">
        <f>IFERROR(VLOOKUP(E113,WGP!DF:DM,6,FALSE),"")</f>
        <v/>
      </c>
      <c r="AF113" s="23" t="str">
        <f>IFERROR(VLOOKUP(E113,'Road-Relay'!BU:CE,11,FALSE),"")</f>
        <v/>
      </c>
      <c r="AG113" s="43" t="str">
        <f>IFERROR(VLOOKUP(E113,'Road-Relay'!CI:CS,11,FALSE),"")</f>
        <v/>
      </c>
      <c r="AH113" s="62"/>
      <c r="AI113" s="42" t="str">
        <f t="shared" si="103"/>
        <v/>
      </c>
      <c r="AJ113" s="42" t="str">
        <f t="shared" si="104"/>
        <v/>
      </c>
      <c r="AK113" s="42" t="str">
        <f t="shared" si="105"/>
        <v/>
      </c>
      <c r="AL113" s="42" t="str">
        <f t="shared" si="106"/>
        <v/>
      </c>
      <c r="AM113" s="42" t="str">
        <f t="shared" si="107"/>
        <v/>
      </c>
      <c r="AN113" s="42" t="str">
        <f t="shared" si="108"/>
        <v/>
      </c>
      <c r="AO113" s="21" t="str">
        <f t="shared" si="109"/>
        <v/>
      </c>
      <c r="AP113" s="21" t="str">
        <f t="shared" si="110"/>
        <v/>
      </c>
      <c r="AQ113" s="21" t="str">
        <f t="shared" si="111"/>
        <v/>
      </c>
      <c r="AR113" s="21" t="str">
        <f t="shared" si="112"/>
        <v/>
      </c>
      <c r="AS113" s="42" t="str">
        <f t="shared" si="113"/>
        <v/>
      </c>
      <c r="AT113" s="42" t="str">
        <f t="shared" si="114"/>
        <v/>
      </c>
      <c r="AU113" s="42" t="str">
        <f t="shared" si="115"/>
        <v/>
      </c>
      <c r="AV113" s="42" t="str">
        <f t="shared" si="116"/>
        <v/>
      </c>
      <c r="AW113" s="42" t="str">
        <f t="shared" si="117"/>
        <v/>
      </c>
      <c r="AX113" s="42" t="str">
        <f t="shared" si="118"/>
        <v/>
      </c>
      <c r="AY113" s="42" t="str">
        <f t="shared" si="119"/>
        <v/>
      </c>
      <c r="AZ113" s="21" t="str">
        <f t="shared" si="120"/>
        <v/>
      </c>
      <c r="BA113" s="21" t="str">
        <f t="shared" si="121"/>
        <v/>
      </c>
      <c r="BB113" s="21" t="str">
        <f t="shared" si="122"/>
        <v/>
      </c>
      <c r="BC113" s="21" t="str">
        <f t="shared" si="123"/>
        <v>N</v>
      </c>
      <c r="BD113" s="21" t="str">
        <f t="shared" si="124"/>
        <v>N</v>
      </c>
      <c r="BE113" s="21" t="str">
        <f t="shared" si="125"/>
        <v>N</v>
      </c>
      <c r="BF113" s="21" t="str">
        <f t="shared" si="126"/>
        <v>N</v>
      </c>
      <c r="BG113" s="21">
        <f t="shared" si="127"/>
        <v>0</v>
      </c>
      <c r="BH113" s="21"/>
    </row>
    <row r="114" spans="2:60" x14ac:dyDescent="0.25">
      <c r="B114" s="22">
        <v>108</v>
      </c>
      <c r="C114" s="22">
        <f t="shared" si="93"/>
        <v>0</v>
      </c>
      <c r="D114" s="22">
        <v>108</v>
      </c>
      <c r="E114" s="130"/>
      <c r="F114" s="65">
        <f t="shared" si="98"/>
        <v>0</v>
      </c>
      <c r="G114" s="42">
        <f t="shared" si="99"/>
        <v>0</v>
      </c>
      <c r="H114" s="25">
        <f t="shared" si="100"/>
        <v>0</v>
      </c>
      <c r="I114" s="43">
        <f t="shared" si="101"/>
        <v>0</v>
      </c>
      <c r="J114" s="43" t="str">
        <f t="shared" si="102"/>
        <v>N</v>
      </c>
      <c r="K114" s="23" t="str">
        <f>IFERROR(VLOOKUP(E114,XC!B:M,2,FALSE),"")</f>
        <v/>
      </c>
      <c r="L114" s="23" t="str">
        <f>IFERROR(VLOOKUP(E114,XC!B:M,3,FALSE),"")</f>
        <v/>
      </c>
      <c r="M114" s="23" t="str">
        <f>IFERROR(VLOOKUP(E114,WGP!CM:CT,6,FALSE),"")</f>
        <v/>
      </c>
      <c r="N114" s="23" t="str">
        <f>IFERROR(VLOOKUP(E114,XC!B:M,4,FALSE),"")</f>
        <v/>
      </c>
      <c r="O114" s="23" t="str">
        <f>IFERROR(VLOOKUP(E114,WGP!BS:BZ,6,FALSE),"")</f>
        <v/>
      </c>
      <c r="P114" s="22" t="str">
        <f>IFERROR(VLOOKUP(E114,'Road-Relay'!C:M,11,FALSE),"")</f>
        <v/>
      </c>
      <c r="Q114" s="23" t="str">
        <f>IFERROR(VLOOKUP(E114,XC!B:M,5,FALSE),"")</f>
        <v/>
      </c>
      <c r="R114" s="24" t="str">
        <f>IFERROR(VLOOKUP(E114,'Road-Relay'!Q:AA,11,FALSE),"")</f>
        <v/>
      </c>
      <c r="S114" s="34" t="str">
        <f>IFERROR(VLOOKUP(E114,WGP!AY:BF,6,FALSE),"")</f>
        <v/>
      </c>
      <c r="T114" s="34" t="str">
        <f>IFERROR(VLOOKUP(E114,XC!B:M,6,FALSE),"")</f>
        <v/>
      </c>
      <c r="U114" s="23" t="str">
        <f>IFERROR(VLOOKUP(E114,'Road-Relay'!AE:AO,11,FALSE),"")</f>
        <v/>
      </c>
      <c r="V114" s="23" t="str">
        <f>IFERROR(VLOOKUP(E114,WGP!AE:AL,6,FALSE),"")</f>
        <v/>
      </c>
      <c r="W114" s="23" t="str">
        <f>IFERROR(VLOOKUP(E114,XC!B:M,7,FALSE),"")</f>
        <v/>
      </c>
      <c r="X114" s="23" t="str">
        <f>IFERROR(VLOOKUP(E114,'Road-Relay'!AS:BC,11,FALSE),"")</f>
        <v/>
      </c>
      <c r="Y114" s="22" t="str">
        <f>IFERROR(VLOOKUP(E114,WGP!K:R,6,FALSE),"")</f>
        <v/>
      </c>
      <c r="Z114" s="22" t="str">
        <f>IFERROR(VLOOKUP(E114,XC!B:M,8,FALSE),"")</f>
        <v/>
      </c>
      <c r="AA114" s="22" t="str">
        <f>IFERROR(VLOOKUP(E114,XC!B:M,9,FALSE),"")</f>
        <v/>
      </c>
      <c r="AB114" s="23" t="str">
        <f>IFERROR(VLOOKUP(E114,'Road-Relay'!BG:BQ,11,FALSE),"")</f>
        <v/>
      </c>
      <c r="AC114" s="23" t="str">
        <f>IFERROR(VLOOKUP(E114,XC!B:M,10,FALSE),"")</f>
        <v/>
      </c>
      <c r="AD114" s="23" t="str">
        <f>IFERROR(VLOOKUP(E114,XC!B:M,11,FALSE),"")</f>
        <v/>
      </c>
      <c r="AE114" s="23" t="str">
        <f>IFERROR(VLOOKUP(E114,WGP!DF:DM,6,FALSE),"")</f>
        <v/>
      </c>
      <c r="AF114" s="23" t="str">
        <f>IFERROR(VLOOKUP(E114,'Road-Relay'!BU:CE,11,FALSE),"")</f>
        <v/>
      </c>
      <c r="AG114" s="43" t="str">
        <f>IFERROR(VLOOKUP(E114,'Road-Relay'!CI:CS,11,FALSE),"")</f>
        <v/>
      </c>
      <c r="AH114" s="62"/>
      <c r="AI114" s="42" t="str">
        <f t="shared" si="103"/>
        <v/>
      </c>
      <c r="AJ114" s="42" t="str">
        <f t="shared" si="104"/>
        <v/>
      </c>
      <c r="AK114" s="42" t="str">
        <f t="shared" si="105"/>
        <v/>
      </c>
      <c r="AL114" s="42" t="str">
        <f t="shared" si="106"/>
        <v/>
      </c>
      <c r="AM114" s="42" t="str">
        <f t="shared" si="107"/>
        <v/>
      </c>
      <c r="AN114" s="42" t="str">
        <f t="shared" si="108"/>
        <v/>
      </c>
      <c r="AO114" s="21" t="str">
        <f t="shared" si="109"/>
        <v/>
      </c>
      <c r="AP114" s="21" t="str">
        <f t="shared" si="110"/>
        <v/>
      </c>
      <c r="AQ114" s="21" t="str">
        <f t="shared" si="111"/>
        <v/>
      </c>
      <c r="AR114" s="21" t="str">
        <f t="shared" si="112"/>
        <v/>
      </c>
      <c r="AS114" s="42" t="str">
        <f t="shared" si="113"/>
        <v/>
      </c>
      <c r="AT114" s="42" t="str">
        <f t="shared" si="114"/>
        <v/>
      </c>
      <c r="AU114" s="42" t="str">
        <f t="shared" si="115"/>
        <v/>
      </c>
      <c r="AV114" s="42" t="str">
        <f t="shared" si="116"/>
        <v/>
      </c>
      <c r="AW114" s="42" t="str">
        <f t="shared" si="117"/>
        <v/>
      </c>
      <c r="AX114" s="42" t="str">
        <f t="shared" si="118"/>
        <v/>
      </c>
      <c r="AY114" s="42" t="str">
        <f t="shared" si="119"/>
        <v/>
      </c>
      <c r="AZ114" s="21" t="str">
        <f t="shared" si="120"/>
        <v/>
      </c>
      <c r="BA114" s="21" t="str">
        <f t="shared" si="121"/>
        <v/>
      </c>
      <c r="BB114" s="21" t="str">
        <f t="shared" si="122"/>
        <v/>
      </c>
      <c r="BC114" s="21" t="str">
        <f t="shared" si="123"/>
        <v>N</v>
      </c>
      <c r="BD114" s="21" t="str">
        <f t="shared" si="124"/>
        <v>N</v>
      </c>
      <c r="BE114" s="21" t="str">
        <f t="shared" si="125"/>
        <v>N</v>
      </c>
      <c r="BF114" s="21" t="str">
        <f t="shared" si="126"/>
        <v>N</v>
      </c>
      <c r="BG114" s="21">
        <f t="shared" si="127"/>
        <v>0</v>
      </c>
      <c r="BH114" s="21"/>
    </row>
    <row r="115" spans="2:60" x14ac:dyDescent="0.25">
      <c r="B115" s="22">
        <v>109</v>
      </c>
      <c r="C115" s="22">
        <f t="shared" si="93"/>
        <v>0</v>
      </c>
      <c r="D115" s="22">
        <v>109</v>
      </c>
      <c r="E115" s="130"/>
      <c r="F115" s="65">
        <f t="shared" si="98"/>
        <v>0</v>
      </c>
      <c r="G115" s="42">
        <f t="shared" si="99"/>
        <v>0</v>
      </c>
      <c r="H115" s="25">
        <f t="shared" si="100"/>
        <v>0</v>
      </c>
      <c r="I115" s="43">
        <f t="shared" si="101"/>
        <v>0</v>
      </c>
      <c r="J115" s="43" t="str">
        <f t="shared" si="102"/>
        <v>N</v>
      </c>
      <c r="K115" s="23" t="str">
        <f>IFERROR(VLOOKUP(E115,XC!B:M,2,FALSE),"")</f>
        <v/>
      </c>
      <c r="L115" s="23" t="str">
        <f>IFERROR(VLOOKUP(E115,XC!B:M,3,FALSE),"")</f>
        <v/>
      </c>
      <c r="M115" s="23" t="str">
        <f>IFERROR(VLOOKUP(E115,WGP!CM:CT,6,FALSE),"")</f>
        <v/>
      </c>
      <c r="N115" s="23" t="str">
        <f>IFERROR(VLOOKUP(E115,XC!B:M,4,FALSE),"")</f>
        <v/>
      </c>
      <c r="O115" s="23" t="str">
        <f>IFERROR(VLOOKUP(E115,WGP!BS:BZ,6,FALSE),"")</f>
        <v/>
      </c>
      <c r="P115" s="22" t="str">
        <f>IFERROR(VLOOKUP(E115,'Road-Relay'!C:M,11,FALSE),"")</f>
        <v/>
      </c>
      <c r="Q115" s="23" t="str">
        <f>IFERROR(VLOOKUP(E115,XC!B:M,5,FALSE),"")</f>
        <v/>
      </c>
      <c r="R115" s="24" t="str">
        <f>IFERROR(VLOOKUP(E115,'Road-Relay'!Q:AA,11,FALSE),"")</f>
        <v/>
      </c>
      <c r="S115" s="34" t="str">
        <f>IFERROR(VLOOKUP(E115,WGP!AY:BF,6,FALSE),"")</f>
        <v/>
      </c>
      <c r="T115" s="34" t="str">
        <f>IFERROR(VLOOKUP(E115,XC!B:M,6,FALSE),"")</f>
        <v/>
      </c>
      <c r="U115" s="23" t="str">
        <f>IFERROR(VLOOKUP(E115,'Road-Relay'!AE:AO,11,FALSE),"")</f>
        <v/>
      </c>
      <c r="V115" s="23" t="str">
        <f>IFERROR(VLOOKUP(E115,WGP!AE:AL,6,FALSE),"")</f>
        <v/>
      </c>
      <c r="W115" s="23" t="str">
        <f>IFERROR(VLOOKUP(E115,XC!B:M,7,FALSE),"")</f>
        <v/>
      </c>
      <c r="X115" s="23" t="str">
        <f>IFERROR(VLOOKUP(E115,'Road-Relay'!AS:BC,11,FALSE),"")</f>
        <v/>
      </c>
      <c r="Y115" s="22" t="str">
        <f>IFERROR(VLOOKUP(E115,WGP!K:R,6,FALSE),"")</f>
        <v/>
      </c>
      <c r="Z115" s="22" t="str">
        <f>IFERROR(VLOOKUP(E115,XC!B:M,8,FALSE),"")</f>
        <v/>
      </c>
      <c r="AA115" s="22" t="str">
        <f>IFERROR(VLOOKUP(E115,XC!B:M,9,FALSE),"")</f>
        <v/>
      </c>
      <c r="AB115" s="23" t="str">
        <f>IFERROR(VLOOKUP(E115,'Road-Relay'!BG:BQ,11,FALSE),"")</f>
        <v/>
      </c>
      <c r="AC115" s="23" t="str">
        <f>IFERROR(VLOOKUP(E115,XC!B:M,10,FALSE),"")</f>
        <v/>
      </c>
      <c r="AD115" s="23" t="str">
        <f>IFERROR(VLOOKUP(E115,XC!B:M,11,FALSE),"")</f>
        <v/>
      </c>
      <c r="AE115" s="23" t="str">
        <f>IFERROR(VLOOKUP(E115,WGP!DF:DM,6,FALSE),"")</f>
        <v/>
      </c>
      <c r="AF115" s="23" t="str">
        <f>IFERROR(VLOOKUP(E115,'Road-Relay'!BU:CE,11,FALSE),"")</f>
        <v/>
      </c>
      <c r="AG115" s="43" t="str">
        <f>IFERROR(VLOOKUP(E115,'Road-Relay'!CI:CS,11,FALSE),"")</f>
        <v/>
      </c>
      <c r="AH115" s="62"/>
      <c r="AI115" s="42" t="str">
        <f t="shared" si="103"/>
        <v/>
      </c>
      <c r="AJ115" s="42" t="str">
        <f t="shared" si="104"/>
        <v/>
      </c>
      <c r="AK115" s="42" t="str">
        <f t="shared" si="105"/>
        <v/>
      </c>
      <c r="AL115" s="42" t="str">
        <f t="shared" si="106"/>
        <v/>
      </c>
      <c r="AM115" s="42" t="str">
        <f t="shared" si="107"/>
        <v/>
      </c>
      <c r="AN115" s="42" t="str">
        <f t="shared" si="108"/>
        <v/>
      </c>
      <c r="AO115" s="21" t="str">
        <f t="shared" si="109"/>
        <v/>
      </c>
      <c r="AP115" s="21" t="str">
        <f t="shared" si="110"/>
        <v/>
      </c>
      <c r="AQ115" s="21" t="str">
        <f t="shared" si="111"/>
        <v/>
      </c>
      <c r="AR115" s="21" t="str">
        <f t="shared" si="112"/>
        <v/>
      </c>
      <c r="AS115" s="42" t="str">
        <f t="shared" si="113"/>
        <v/>
      </c>
      <c r="AT115" s="42" t="str">
        <f t="shared" si="114"/>
        <v/>
      </c>
      <c r="AU115" s="42" t="str">
        <f t="shared" si="115"/>
        <v/>
      </c>
      <c r="AV115" s="42" t="str">
        <f t="shared" si="116"/>
        <v/>
      </c>
      <c r="AW115" s="42" t="str">
        <f t="shared" si="117"/>
        <v/>
      </c>
      <c r="AX115" s="42" t="str">
        <f t="shared" si="118"/>
        <v/>
      </c>
      <c r="AY115" s="42" t="str">
        <f t="shared" si="119"/>
        <v/>
      </c>
      <c r="AZ115" s="21" t="str">
        <f t="shared" si="120"/>
        <v/>
      </c>
      <c r="BA115" s="21" t="str">
        <f t="shared" si="121"/>
        <v/>
      </c>
      <c r="BB115" s="21" t="str">
        <f t="shared" si="122"/>
        <v/>
      </c>
      <c r="BC115" s="21" t="str">
        <f t="shared" si="123"/>
        <v>N</v>
      </c>
      <c r="BD115" s="21" t="str">
        <f t="shared" si="124"/>
        <v>N</v>
      </c>
      <c r="BE115" s="21" t="str">
        <f t="shared" si="125"/>
        <v>N</v>
      </c>
      <c r="BF115" s="21" t="str">
        <f t="shared" si="126"/>
        <v>N</v>
      </c>
      <c r="BG115" s="21">
        <f t="shared" si="127"/>
        <v>0</v>
      </c>
      <c r="BH115" s="21"/>
    </row>
    <row r="116" spans="2:60" x14ac:dyDescent="0.25">
      <c r="B116" s="22">
        <v>110</v>
      </c>
      <c r="C116" s="22">
        <f t="shared" si="93"/>
        <v>0</v>
      </c>
      <c r="D116" s="22">
        <v>110</v>
      </c>
      <c r="E116" s="130"/>
      <c r="F116" s="65">
        <f t="shared" si="98"/>
        <v>0</v>
      </c>
      <c r="G116" s="42">
        <f t="shared" si="99"/>
        <v>0</v>
      </c>
      <c r="H116" s="25">
        <f t="shared" si="100"/>
        <v>0</v>
      </c>
      <c r="I116" s="43">
        <f t="shared" si="101"/>
        <v>0</v>
      </c>
      <c r="J116" s="43" t="str">
        <f t="shared" si="102"/>
        <v>N</v>
      </c>
      <c r="K116" s="23" t="str">
        <f>IFERROR(VLOOKUP(E116,XC!B:M,2,FALSE),"")</f>
        <v/>
      </c>
      <c r="L116" s="23" t="str">
        <f>IFERROR(VLOOKUP(E116,XC!B:M,3,FALSE),"")</f>
        <v/>
      </c>
      <c r="M116" s="23" t="str">
        <f>IFERROR(VLOOKUP(E116,WGP!CM:CT,6,FALSE),"")</f>
        <v/>
      </c>
      <c r="N116" s="23" t="str">
        <f>IFERROR(VLOOKUP(E116,XC!B:M,4,FALSE),"")</f>
        <v/>
      </c>
      <c r="O116" s="23" t="str">
        <f>IFERROR(VLOOKUP(E116,WGP!BS:BZ,6,FALSE),"")</f>
        <v/>
      </c>
      <c r="P116" s="22" t="str">
        <f>IFERROR(VLOOKUP(E116,'Road-Relay'!C:M,11,FALSE),"")</f>
        <v/>
      </c>
      <c r="Q116" s="23" t="str">
        <f>IFERROR(VLOOKUP(E116,XC!B:M,5,FALSE),"")</f>
        <v/>
      </c>
      <c r="R116" s="24" t="str">
        <f>IFERROR(VLOOKUP(E116,'Road-Relay'!Q:AA,11,FALSE),"")</f>
        <v/>
      </c>
      <c r="S116" s="34" t="str">
        <f>IFERROR(VLOOKUP(E116,WGP!AY:BF,6,FALSE),"")</f>
        <v/>
      </c>
      <c r="T116" s="34" t="str">
        <f>IFERROR(VLOOKUP(E116,XC!B:M,6,FALSE),"")</f>
        <v/>
      </c>
      <c r="U116" s="23" t="str">
        <f>IFERROR(VLOOKUP(E116,'Road-Relay'!AE:AO,11,FALSE),"")</f>
        <v/>
      </c>
      <c r="V116" s="23" t="str">
        <f>IFERROR(VLOOKUP(E116,WGP!AE:AL,6,FALSE),"")</f>
        <v/>
      </c>
      <c r="W116" s="23" t="str">
        <f>IFERROR(VLOOKUP(E116,XC!B:M,7,FALSE),"")</f>
        <v/>
      </c>
      <c r="X116" s="23" t="str">
        <f>IFERROR(VLOOKUP(E116,'Road-Relay'!AS:BC,11,FALSE),"")</f>
        <v/>
      </c>
      <c r="Y116" s="22" t="str">
        <f>IFERROR(VLOOKUP(E116,WGP!K:R,6,FALSE),"")</f>
        <v/>
      </c>
      <c r="Z116" s="22" t="str">
        <f>IFERROR(VLOOKUP(E116,XC!B:M,8,FALSE),"")</f>
        <v/>
      </c>
      <c r="AA116" s="22" t="str">
        <f>IFERROR(VLOOKUP(E116,XC!B:M,9,FALSE),"")</f>
        <v/>
      </c>
      <c r="AB116" s="23" t="str">
        <f>IFERROR(VLOOKUP(E116,'Road-Relay'!BG:BQ,11,FALSE),"")</f>
        <v/>
      </c>
      <c r="AC116" s="23" t="str">
        <f>IFERROR(VLOOKUP(E116,XC!B:M,10,FALSE),"")</f>
        <v/>
      </c>
      <c r="AD116" s="23" t="str">
        <f>IFERROR(VLOOKUP(E116,XC!B:M,11,FALSE),"")</f>
        <v/>
      </c>
      <c r="AE116" s="23" t="str">
        <f>IFERROR(VLOOKUP(E116,WGP!DF:DM,6,FALSE),"")</f>
        <v/>
      </c>
      <c r="AF116" s="23" t="str">
        <f>IFERROR(VLOOKUP(E116,'Road-Relay'!BU:CE,11,FALSE),"")</f>
        <v/>
      </c>
      <c r="AG116" s="43" t="str">
        <f>IFERROR(VLOOKUP(E116,'Road-Relay'!CI:CS,11,FALSE),"")</f>
        <v/>
      </c>
      <c r="AH116" s="62"/>
      <c r="AI116" s="42" t="str">
        <f t="shared" si="103"/>
        <v/>
      </c>
      <c r="AJ116" s="42" t="str">
        <f t="shared" si="104"/>
        <v/>
      </c>
      <c r="AK116" s="42" t="str">
        <f t="shared" si="105"/>
        <v/>
      </c>
      <c r="AL116" s="42" t="str">
        <f t="shared" si="106"/>
        <v/>
      </c>
      <c r="AM116" s="42" t="str">
        <f t="shared" si="107"/>
        <v/>
      </c>
      <c r="AN116" s="42" t="str">
        <f t="shared" si="108"/>
        <v/>
      </c>
      <c r="AO116" s="21" t="str">
        <f t="shared" si="109"/>
        <v/>
      </c>
      <c r="AP116" s="21" t="str">
        <f t="shared" si="110"/>
        <v/>
      </c>
      <c r="AQ116" s="21" t="str">
        <f t="shared" si="111"/>
        <v/>
      </c>
      <c r="AR116" s="21" t="str">
        <f t="shared" si="112"/>
        <v/>
      </c>
      <c r="AS116" s="42" t="str">
        <f t="shared" si="113"/>
        <v/>
      </c>
      <c r="AT116" s="42" t="str">
        <f t="shared" si="114"/>
        <v/>
      </c>
      <c r="AU116" s="42" t="str">
        <f t="shared" si="115"/>
        <v/>
      </c>
      <c r="AV116" s="42" t="str">
        <f t="shared" si="116"/>
        <v/>
      </c>
      <c r="AW116" s="42" t="str">
        <f t="shared" si="117"/>
        <v/>
      </c>
      <c r="AX116" s="42" t="str">
        <f t="shared" si="118"/>
        <v/>
      </c>
      <c r="AY116" s="42" t="str">
        <f t="shared" si="119"/>
        <v/>
      </c>
      <c r="AZ116" s="21" t="str">
        <f t="shared" si="120"/>
        <v/>
      </c>
      <c r="BA116" s="21" t="str">
        <f t="shared" si="121"/>
        <v/>
      </c>
      <c r="BB116" s="21" t="str">
        <f t="shared" si="122"/>
        <v/>
      </c>
      <c r="BC116" s="21" t="str">
        <f t="shared" si="123"/>
        <v>N</v>
      </c>
      <c r="BD116" s="21" t="str">
        <f t="shared" si="124"/>
        <v>N</v>
      </c>
      <c r="BE116" s="21" t="str">
        <f t="shared" si="125"/>
        <v>N</v>
      </c>
      <c r="BF116" s="21" t="str">
        <f t="shared" si="126"/>
        <v>N</v>
      </c>
      <c r="BG116" s="21">
        <f t="shared" si="127"/>
        <v>0</v>
      </c>
      <c r="BH116" s="21"/>
    </row>
    <row r="117" spans="2:60" x14ac:dyDescent="0.25">
      <c r="B117" s="22">
        <v>111</v>
      </c>
      <c r="C117" s="22">
        <f t="shared" si="93"/>
        <v>0</v>
      </c>
      <c r="D117" s="22">
        <v>111</v>
      </c>
      <c r="E117" s="130"/>
      <c r="F117" s="65">
        <f t="shared" si="98"/>
        <v>0</v>
      </c>
      <c r="G117" s="42">
        <f t="shared" si="99"/>
        <v>0</v>
      </c>
      <c r="H117" s="25">
        <f t="shared" si="100"/>
        <v>0</v>
      </c>
      <c r="I117" s="43">
        <f t="shared" si="101"/>
        <v>0</v>
      </c>
      <c r="J117" s="43" t="str">
        <f t="shared" si="102"/>
        <v>N</v>
      </c>
      <c r="K117" s="23" t="str">
        <f>IFERROR(VLOOKUP(E117,XC!B:M,2,FALSE),"")</f>
        <v/>
      </c>
      <c r="L117" s="23" t="str">
        <f>IFERROR(VLOOKUP(E117,XC!B:M,3,FALSE),"")</f>
        <v/>
      </c>
      <c r="M117" s="23" t="str">
        <f>IFERROR(VLOOKUP(E117,WGP!CM:CT,6,FALSE),"")</f>
        <v/>
      </c>
      <c r="N117" s="23" t="str">
        <f>IFERROR(VLOOKUP(E117,XC!B:M,4,FALSE),"")</f>
        <v/>
      </c>
      <c r="O117" s="23" t="str">
        <f>IFERROR(VLOOKUP(E117,WGP!BS:BZ,6,FALSE),"")</f>
        <v/>
      </c>
      <c r="P117" s="22" t="str">
        <f>IFERROR(VLOOKUP(E117,'Road-Relay'!C:M,11,FALSE),"")</f>
        <v/>
      </c>
      <c r="Q117" s="23" t="str">
        <f>IFERROR(VLOOKUP(E117,XC!B:M,5,FALSE),"")</f>
        <v/>
      </c>
      <c r="R117" s="24" t="str">
        <f>IFERROR(VLOOKUP(E117,'Road-Relay'!Q:AA,11,FALSE),"")</f>
        <v/>
      </c>
      <c r="S117" s="34" t="str">
        <f>IFERROR(VLOOKUP(E117,WGP!AY:BF,6,FALSE),"")</f>
        <v/>
      </c>
      <c r="T117" s="34" t="str">
        <f>IFERROR(VLOOKUP(E117,XC!B:M,6,FALSE),"")</f>
        <v/>
      </c>
      <c r="U117" s="23" t="str">
        <f>IFERROR(VLOOKUP(E117,'Road-Relay'!AE:AO,11,FALSE),"")</f>
        <v/>
      </c>
      <c r="V117" s="23" t="str">
        <f>IFERROR(VLOOKUP(E117,WGP!AE:AL,6,FALSE),"")</f>
        <v/>
      </c>
      <c r="W117" s="23" t="str">
        <f>IFERROR(VLOOKUP(E117,XC!B:M,7,FALSE),"")</f>
        <v/>
      </c>
      <c r="X117" s="23" t="str">
        <f>IFERROR(VLOOKUP(E117,'Road-Relay'!AS:BC,11,FALSE),"")</f>
        <v/>
      </c>
      <c r="Y117" s="22" t="str">
        <f>IFERROR(VLOOKUP(E117,WGP!K:R,6,FALSE),"")</f>
        <v/>
      </c>
      <c r="Z117" s="22" t="str">
        <f>IFERROR(VLOOKUP(E117,XC!B:M,8,FALSE),"")</f>
        <v/>
      </c>
      <c r="AA117" s="22" t="str">
        <f>IFERROR(VLOOKUP(E117,XC!B:M,9,FALSE),"")</f>
        <v/>
      </c>
      <c r="AB117" s="23" t="str">
        <f>IFERROR(VLOOKUP(E117,'Road-Relay'!BG:BQ,11,FALSE),"")</f>
        <v/>
      </c>
      <c r="AC117" s="23" t="str">
        <f>IFERROR(VLOOKUP(E117,XC!B:M,10,FALSE),"")</f>
        <v/>
      </c>
      <c r="AD117" s="23" t="str">
        <f>IFERROR(VLOOKUP(E117,XC!B:M,11,FALSE),"")</f>
        <v/>
      </c>
      <c r="AE117" s="23" t="str">
        <f>IFERROR(VLOOKUP(E117,WGP!DF:DM,6,FALSE),"")</f>
        <v/>
      </c>
      <c r="AF117" s="23" t="str">
        <f>IFERROR(VLOOKUP(E117,'Road-Relay'!BU:CE,11,FALSE),"")</f>
        <v/>
      </c>
      <c r="AG117" s="43" t="str">
        <f>IFERROR(VLOOKUP(E117,'Road-Relay'!CI:CS,11,FALSE),"")</f>
        <v/>
      </c>
      <c r="AH117" s="62"/>
      <c r="AI117" s="42" t="str">
        <f t="shared" si="103"/>
        <v/>
      </c>
      <c r="AJ117" s="42" t="str">
        <f t="shared" si="104"/>
        <v/>
      </c>
      <c r="AK117" s="42" t="str">
        <f t="shared" si="105"/>
        <v/>
      </c>
      <c r="AL117" s="42" t="str">
        <f t="shared" si="106"/>
        <v/>
      </c>
      <c r="AM117" s="42" t="str">
        <f t="shared" si="107"/>
        <v/>
      </c>
      <c r="AN117" s="42" t="str">
        <f t="shared" si="108"/>
        <v/>
      </c>
      <c r="AO117" s="21" t="str">
        <f t="shared" si="109"/>
        <v/>
      </c>
      <c r="AP117" s="21" t="str">
        <f t="shared" si="110"/>
        <v/>
      </c>
      <c r="AQ117" s="21" t="str">
        <f t="shared" si="111"/>
        <v/>
      </c>
      <c r="AR117" s="21" t="str">
        <f t="shared" si="112"/>
        <v/>
      </c>
      <c r="AS117" s="42" t="str">
        <f t="shared" si="113"/>
        <v/>
      </c>
      <c r="AT117" s="42" t="str">
        <f t="shared" si="114"/>
        <v/>
      </c>
      <c r="AU117" s="42" t="str">
        <f t="shared" si="115"/>
        <v/>
      </c>
      <c r="AV117" s="42" t="str">
        <f t="shared" si="116"/>
        <v/>
      </c>
      <c r="AW117" s="42" t="str">
        <f t="shared" si="117"/>
        <v/>
      </c>
      <c r="AX117" s="42" t="str">
        <f t="shared" si="118"/>
        <v/>
      </c>
      <c r="AY117" s="42" t="str">
        <f t="shared" si="119"/>
        <v/>
      </c>
      <c r="AZ117" s="21" t="str">
        <f t="shared" si="120"/>
        <v/>
      </c>
      <c r="BA117" s="21" t="str">
        <f t="shared" si="121"/>
        <v/>
      </c>
      <c r="BB117" s="21" t="str">
        <f t="shared" si="122"/>
        <v/>
      </c>
      <c r="BC117" s="21" t="str">
        <f t="shared" si="123"/>
        <v>N</v>
      </c>
      <c r="BD117" s="21" t="str">
        <f t="shared" si="124"/>
        <v>N</v>
      </c>
      <c r="BE117" s="21" t="str">
        <f t="shared" si="125"/>
        <v>N</v>
      </c>
      <c r="BF117" s="21" t="str">
        <f t="shared" si="126"/>
        <v>N</v>
      </c>
      <c r="BG117" s="21">
        <f t="shared" si="127"/>
        <v>0</v>
      </c>
      <c r="BH117" s="21"/>
    </row>
    <row r="118" spans="2:60" x14ac:dyDescent="0.25">
      <c r="B118" s="22">
        <v>112</v>
      </c>
      <c r="C118" s="22">
        <f t="shared" ref="C118:C121" si="128">B118-D118</f>
        <v>0</v>
      </c>
      <c r="D118" s="22">
        <v>112</v>
      </c>
      <c r="E118" s="130"/>
      <c r="F118" s="65">
        <f t="shared" si="98"/>
        <v>0</v>
      </c>
      <c r="G118" s="42">
        <f t="shared" si="99"/>
        <v>0</v>
      </c>
      <c r="H118" s="25">
        <f t="shared" si="100"/>
        <v>0</v>
      </c>
      <c r="I118" s="43">
        <f t="shared" si="101"/>
        <v>0</v>
      </c>
      <c r="J118" s="43" t="str">
        <f t="shared" si="102"/>
        <v>N</v>
      </c>
      <c r="K118" s="23" t="str">
        <f>IFERROR(VLOOKUP(E118,XC!B:M,2,FALSE),"")</f>
        <v/>
      </c>
      <c r="L118" s="23" t="str">
        <f>IFERROR(VLOOKUP(E118,XC!B:M,3,FALSE),"")</f>
        <v/>
      </c>
      <c r="M118" s="23" t="str">
        <f>IFERROR(VLOOKUP(E118,WGP!CM:CT,6,FALSE),"")</f>
        <v/>
      </c>
      <c r="N118" s="23" t="str">
        <f>IFERROR(VLOOKUP(E118,XC!B:M,4,FALSE),"")</f>
        <v/>
      </c>
      <c r="O118" s="23" t="str">
        <f>IFERROR(VLOOKUP(E118,WGP!BS:BZ,6,FALSE),"")</f>
        <v/>
      </c>
      <c r="P118" s="22" t="str">
        <f>IFERROR(VLOOKUP(E118,'Road-Relay'!C:M,11,FALSE),"")</f>
        <v/>
      </c>
      <c r="Q118" s="23" t="str">
        <f>IFERROR(VLOOKUP(E118,XC!B:M,5,FALSE),"")</f>
        <v/>
      </c>
      <c r="R118" s="24" t="str">
        <f>IFERROR(VLOOKUP(E118,'Road-Relay'!Q:AA,11,FALSE),"")</f>
        <v/>
      </c>
      <c r="S118" s="34" t="str">
        <f>IFERROR(VLOOKUP(E118,WGP!AY:BF,6,FALSE),"")</f>
        <v/>
      </c>
      <c r="T118" s="34" t="str">
        <f>IFERROR(VLOOKUP(E118,XC!B:M,6,FALSE),"")</f>
        <v/>
      </c>
      <c r="U118" s="23" t="str">
        <f>IFERROR(VLOOKUP(E118,'Road-Relay'!AE:AO,11,FALSE),"")</f>
        <v/>
      </c>
      <c r="V118" s="23" t="str">
        <f>IFERROR(VLOOKUP(E118,WGP!AE:AL,6,FALSE),"")</f>
        <v/>
      </c>
      <c r="W118" s="23" t="str">
        <f>IFERROR(VLOOKUP(E118,XC!B:M,7,FALSE),"")</f>
        <v/>
      </c>
      <c r="X118" s="23" t="str">
        <f>IFERROR(VLOOKUP(E118,'Road-Relay'!AS:BC,11,FALSE),"")</f>
        <v/>
      </c>
      <c r="Y118" s="22" t="str">
        <f>IFERROR(VLOOKUP(E118,WGP!K:R,6,FALSE),"")</f>
        <v/>
      </c>
      <c r="Z118" s="22" t="str">
        <f>IFERROR(VLOOKUP(E118,XC!B:M,8,FALSE),"")</f>
        <v/>
      </c>
      <c r="AA118" s="22" t="str">
        <f>IFERROR(VLOOKUP(E118,XC!B:M,9,FALSE),"")</f>
        <v/>
      </c>
      <c r="AB118" s="23" t="str">
        <f>IFERROR(VLOOKUP(E118,'Road-Relay'!BG:BQ,11,FALSE),"")</f>
        <v/>
      </c>
      <c r="AC118" s="23" t="str">
        <f>IFERROR(VLOOKUP(E118,XC!B:M,10,FALSE),"")</f>
        <v/>
      </c>
      <c r="AD118" s="23" t="str">
        <f>IFERROR(VLOOKUP(E118,XC!B:M,11,FALSE),"")</f>
        <v/>
      </c>
      <c r="AE118" s="23" t="str">
        <f>IFERROR(VLOOKUP(E118,WGP!DF:DM,6,FALSE),"")</f>
        <v/>
      </c>
      <c r="AF118" s="23" t="str">
        <f>IFERROR(VLOOKUP(E118,'Road-Relay'!BU:CE,11,FALSE),"")</f>
        <v/>
      </c>
      <c r="AG118" s="43" t="str">
        <f>IFERROR(VLOOKUP(E118,'Road-Relay'!CI:CS,11,FALSE),"")</f>
        <v/>
      </c>
      <c r="AH118" s="62"/>
      <c r="AI118" s="42" t="str">
        <f t="shared" si="103"/>
        <v/>
      </c>
      <c r="AJ118" s="42" t="str">
        <f t="shared" si="104"/>
        <v/>
      </c>
      <c r="AK118" s="42" t="str">
        <f t="shared" si="105"/>
        <v/>
      </c>
      <c r="AL118" s="42" t="str">
        <f t="shared" si="106"/>
        <v/>
      </c>
      <c r="AM118" s="42" t="str">
        <f t="shared" si="107"/>
        <v/>
      </c>
      <c r="AN118" s="42" t="str">
        <f t="shared" si="108"/>
        <v/>
      </c>
      <c r="AO118" s="21" t="str">
        <f t="shared" si="109"/>
        <v/>
      </c>
      <c r="AP118" s="21" t="str">
        <f t="shared" si="110"/>
        <v/>
      </c>
      <c r="AQ118" s="21" t="str">
        <f t="shared" si="111"/>
        <v/>
      </c>
      <c r="AR118" s="21" t="str">
        <f t="shared" si="112"/>
        <v/>
      </c>
      <c r="AS118" s="42" t="str">
        <f t="shared" si="113"/>
        <v/>
      </c>
      <c r="AT118" s="42" t="str">
        <f t="shared" si="114"/>
        <v/>
      </c>
      <c r="AU118" s="42" t="str">
        <f t="shared" si="115"/>
        <v/>
      </c>
      <c r="AV118" s="42" t="str">
        <f t="shared" si="116"/>
        <v/>
      </c>
      <c r="AW118" s="42" t="str">
        <f t="shared" si="117"/>
        <v/>
      </c>
      <c r="AX118" s="42" t="str">
        <f t="shared" si="118"/>
        <v/>
      </c>
      <c r="AY118" s="42" t="str">
        <f t="shared" si="119"/>
        <v/>
      </c>
      <c r="AZ118" s="21" t="str">
        <f t="shared" si="120"/>
        <v/>
      </c>
      <c r="BA118" s="21" t="str">
        <f t="shared" si="121"/>
        <v/>
      </c>
      <c r="BB118" s="21" t="str">
        <f t="shared" si="122"/>
        <v/>
      </c>
      <c r="BC118" s="21" t="str">
        <f t="shared" si="123"/>
        <v>N</v>
      </c>
      <c r="BD118" s="21" t="str">
        <f t="shared" si="124"/>
        <v>N</v>
      </c>
      <c r="BE118" s="21" t="str">
        <f t="shared" si="125"/>
        <v>N</v>
      </c>
      <c r="BF118" s="21" t="str">
        <f t="shared" si="126"/>
        <v>N</v>
      </c>
      <c r="BG118" s="21">
        <f t="shared" si="127"/>
        <v>0</v>
      </c>
      <c r="BH118" s="21"/>
    </row>
    <row r="119" spans="2:60" x14ac:dyDescent="0.25">
      <c r="B119" s="22">
        <v>113</v>
      </c>
      <c r="C119" s="22">
        <f t="shared" si="128"/>
        <v>0</v>
      </c>
      <c r="D119" s="22">
        <v>113</v>
      </c>
      <c r="E119" s="130"/>
      <c r="F119" s="65">
        <f t="shared" si="98"/>
        <v>0</v>
      </c>
      <c r="G119" s="42">
        <f t="shared" si="99"/>
        <v>0</v>
      </c>
      <c r="H119" s="25">
        <f t="shared" si="100"/>
        <v>0</v>
      </c>
      <c r="I119" s="43">
        <f t="shared" si="101"/>
        <v>0</v>
      </c>
      <c r="J119" s="43" t="str">
        <f t="shared" si="102"/>
        <v>N</v>
      </c>
      <c r="K119" s="23" t="str">
        <f>IFERROR(VLOOKUP(E119,XC!B:M,2,FALSE),"")</f>
        <v/>
      </c>
      <c r="L119" s="23" t="str">
        <f>IFERROR(VLOOKUP(E119,XC!B:M,3,FALSE),"")</f>
        <v/>
      </c>
      <c r="M119" s="23" t="str">
        <f>IFERROR(VLOOKUP(E119,WGP!CM:CT,6,FALSE),"")</f>
        <v/>
      </c>
      <c r="N119" s="23" t="str">
        <f>IFERROR(VLOOKUP(E119,XC!B:M,4,FALSE),"")</f>
        <v/>
      </c>
      <c r="O119" s="23" t="str">
        <f>IFERROR(VLOOKUP(E119,WGP!BS:BZ,6,FALSE),"")</f>
        <v/>
      </c>
      <c r="P119" s="22" t="str">
        <f>IFERROR(VLOOKUP(E119,'Road-Relay'!C:M,11,FALSE),"")</f>
        <v/>
      </c>
      <c r="Q119" s="23" t="str">
        <f>IFERROR(VLOOKUP(E119,XC!B:M,5,FALSE),"")</f>
        <v/>
      </c>
      <c r="R119" s="24" t="str">
        <f>IFERROR(VLOOKUP(E119,'Road-Relay'!Q:AA,11,FALSE),"")</f>
        <v/>
      </c>
      <c r="S119" s="34" t="str">
        <f>IFERROR(VLOOKUP(E119,WGP!AY:BF,6,FALSE),"")</f>
        <v/>
      </c>
      <c r="T119" s="34" t="str">
        <f>IFERROR(VLOOKUP(E119,XC!B:M,6,FALSE),"")</f>
        <v/>
      </c>
      <c r="U119" s="23" t="str">
        <f>IFERROR(VLOOKUP(E119,'Road-Relay'!AE:AO,11,FALSE),"")</f>
        <v/>
      </c>
      <c r="V119" s="23" t="str">
        <f>IFERROR(VLOOKUP(E119,WGP!AE:AL,6,FALSE),"")</f>
        <v/>
      </c>
      <c r="W119" s="23" t="str">
        <f>IFERROR(VLOOKUP(E119,XC!B:M,7,FALSE),"")</f>
        <v/>
      </c>
      <c r="X119" s="23" t="str">
        <f>IFERROR(VLOOKUP(E119,'Road-Relay'!AS:BC,11,FALSE),"")</f>
        <v/>
      </c>
      <c r="Y119" s="22" t="str">
        <f>IFERROR(VLOOKUP(E119,WGP!K:R,6,FALSE),"")</f>
        <v/>
      </c>
      <c r="Z119" s="22" t="str">
        <f>IFERROR(VLOOKUP(E119,XC!B:M,8,FALSE),"")</f>
        <v/>
      </c>
      <c r="AA119" s="22" t="str">
        <f>IFERROR(VLOOKUP(E119,XC!B:M,9,FALSE),"")</f>
        <v/>
      </c>
      <c r="AB119" s="23" t="str">
        <f>IFERROR(VLOOKUP(E119,'Road-Relay'!BG:BQ,11,FALSE),"")</f>
        <v/>
      </c>
      <c r="AC119" s="23" t="str">
        <f>IFERROR(VLOOKUP(E119,XC!B:M,10,FALSE),"")</f>
        <v/>
      </c>
      <c r="AD119" s="23" t="str">
        <f>IFERROR(VLOOKUP(E119,XC!B:M,11,FALSE),"")</f>
        <v/>
      </c>
      <c r="AE119" s="23" t="str">
        <f>IFERROR(VLOOKUP(E119,WGP!DF:DM,6,FALSE),"")</f>
        <v/>
      </c>
      <c r="AF119" s="23" t="str">
        <f>IFERROR(VLOOKUP(E119,'Road-Relay'!BU:CE,11,FALSE),"")</f>
        <v/>
      </c>
      <c r="AG119" s="43" t="str">
        <f>IFERROR(VLOOKUP(E119,'Road-Relay'!CI:CS,11,FALSE),"")</f>
        <v/>
      </c>
      <c r="AH119" s="62"/>
      <c r="AI119" s="42" t="str">
        <f t="shared" si="103"/>
        <v/>
      </c>
      <c r="AJ119" s="42" t="str">
        <f t="shared" si="104"/>
        <v/>
      </c>
      <c r="AK119" s="42" t="str">
        <f t="shared" si="105"/>
        <v/>
      </c>
      <c r="AL119" s="42" t="str">
        <f t="shared" si="106"/>
        <v/>
      </c>
      <c r="AM119" s="42" t="str">
        <f t="shared" si="107"/>
        <v/>
      </c>
      <c r="AN119" s="42" t="str">
        <f t="shared" si="108"/>
        <v/>
      </c>
      <c r="AO119" s="21" t="str">
        <f t="shared" si="109"/>
        <v/>
      </c>
      <c r="AP119" s="21" t="str">
        <f t="shared" si="110"/>
        <v/>
      </c>
      <c r="AQ119" s="21" t="str">
        <f t="shared" si="111"/>
        <v/>
      </c>
      <c r="AR119" s="21" t="str">
        <f t="shared" si="112"/>
        <v/>
      </c>
      <c r="AS119" s="42" t="str">
        <f t="shared" si="113"/>
        <v/>
      </c>
      <c r="AT119" s="42" t="str">
        <f t="shared" si="114"/>
        <v/>
      </c>
      <c r="AU119" s="42" t="str">
        <f t="shared" si="115"/>
        <v/>
      </c>
      <c r="AV119" s="42" t="str">
        <f t="shared" si="116"/>
        <v/>
      </c>
      <c r="AW119" s="42" t="str">
        <f t="shared" si="117"/>
        <v/>
      </c>
      <c r="AX119" s="42" t="str">
        <f t="shared" si="118"/>
        <v/>
      </c>
      <c r="AY119" s="42" t="str">
        <f t="shared" si="119"/>
        <v/>
      </c>
      <c r="AZ119" s="21" t="str">
        <f t="shared" si="120"/>
        <v/>
      </c>
      <c r="BA119" s="21" t="str">
        <f t="shared" si="121"/>
        <v/>
      </c>
      <c r="BB119" s="21" t="str">
        <f t="shared" si="122"/>
        <v/>
      </c>
      <c r="BC119" s="21" t="str">
        <f t="shared" si="123"/>
        <v>N</v>
      </c>
      <c r="BD119" s="21" t="str">
        <f t="shared" si="124"/>
        <v>N</v>
      </c>
      <c r="BE119" s="21" t="str">
        <f t="shared" si="125"/>
        <v>N</v>
      </c>
      <c r="BF119" s="21" t="str">
        <f t="shared" si="126"/>
        <v>N</v>
      </c>
      <c r="BG119" s="21">
        <f t="shared" si="127"/>
        <v>0</v>
      </c>
      <c r="BH119" s="21"/>
    </row>
    <row r="120" spans="2:60" x14ac:dyDescent="0.25">
      <c r="B120" s="22">
        <v>114</v>
      </c>
      <c r="C120" s="22">
        <f t="shared" si="128"/>
        <v>0</v>
      </c>
      <c r="D120" s="22">
        <v>114</v>
      </c>
      <c r="E120" s="130"/>
      <c r="F120" s="65">
        <f t="shared" si="98"/>
        <v>0</v>
      </c>
      <c r="G120" s="42">
        <f t="shared" si="99"/>
        <v>0</v>
      </c>
      <c r="H120" s="25">
        <f t="shared" si="100"/>
        <v>0</v>
      </c>
      <c r="I120" s="43">
        <f t="shared" si="101"/>
        <v>0</v>
      </c>
      <c r="J120" s="43" t="str">
        <f t="shared" si="102"/>
        <v>N</v>
      </c>
      <c r="K120" s="23" t="str">
        <f>IFERROR(VLOOKUP(E120,XC!B:M,2,FALSE),"")</f>
        <v/>
      </c>
      <c r="L120" s="23" t="str">
        <f>IFERROR(VLOOKUP(E120,XC!B:M,3,FALSE),"")</f>
        <v/>
      </c>
      <c r="M120" s="23" t="str">
        <f>IFERROR(VLOOKUP(E120,WGP!CM:CT,6,FALSE),"")</f>
        <v/>
      </c>
      <c r="N120" s="23" t="str">
        <f>IFERROR(VLOOKUP(E120,XC!B:M,4,FALSE),"")</f>
        <v/>
      </c>
      <c r="O120" s="23" t="str">
        <f>IFERROR(VLOOKUP(E120,WGP!BS:BZ,6,FALSE),"")</f>
        <v/>
      </c>
      <c r="P120" s="22" t="str">
        <f>IFERROR(VLOOKUP(E120,'Road-Relay'!C:M,11,FALSE),"")</f>
        <v/>
      </c>
      <c r="Q120" s="23" t="str">
        <f>IFERROR(VLOOKUP(E120,XC!B:M,5,FALSE),"")</f>
        <v/>
      </c>
      <c r="R120" s="24" t="str">
        <f>IFERROR(VLOOKUP(E120,'Road-Relay'!Q:AA,11,FALSE),"")</f>
        <v/>
      </c>
      <c r="S120" s="34" t="str">
        <f>IFERROR(VLOOKUP(E120,WGP!AY:BF,6,FALSE),"")</f>
        <v/>
      </c>
      <c r="T120" s="34" t="str">
        <f>IFERROR(VLOOKUP(E120,XC!B:M,6,FALSE),"")</f>
        <v/>
      </c>
      <c r="U120" s="23" t="str">
        <f>IFERROR(VLOOKUP(E120,'Road-Relay'!AE:AO,11,FALSE),"")</f>
        <v/>
      </c>
      <c r="V120" s="23" t="str">
        <f>IFERROR(VLOOKUP(E120,WGP!AE:AL,6,FALSE),"")</f>
        <v/>
      </c>
      <c r="W120" s="23" t="str">
        <f>IFERROR(VLOOKUP(E120,XC!B:M,7,FALSE),"")</f>
        <v/>
      </c>
      <c r="X120" s="23" t="str">
        <f>IFERROR(VLOOKUP(E120,'Road-Relay'!AS:BC,11,FALSE),"")</f>
        <v/>
      </c>
      <c r="Y120" s="22" t="str">
        <f>IFERROR(VLOOKUP(E120,WGP!K:R,6,FALSE),"")</f>
        <v/>
      </c>
      <c r="Z120" s="22" t="str">
        <f>IFERROR(VLOOKUP(E120,XC!B:M,8,FALSE),"")</f>
        <v/>
      </c>
      <c r="AA120" s="22" t="str">
        <f>IFERROR(VLOOKUP(E120,XC!B:M,9,FALSE),"")</f>
        <v/>
      </c>
      <c r="AB120" s="23" t="str">
        <f>IFERROR(VLOOKUP(E120,'Road-Relay'!BG:BQ,11,FALSE),"")</f>
        <v/>
      </c>
      <c r="AC120" s="23" t="str">
        <f>IFERROR(VLOOKUP(E120,XC!B:M,10,FALSE),"")</f>
        <v/>
      </c>
      <c r="AD120" s="23" t="str">
        <f>IFERROR(VLOOKUP(E120,XC!B:M,11,FALSE),"")</f>
        <v/>
      </c>
      <c r="AE120" s="23" t="str">
        <f>IFERROR(VLOOKUP(E120,WGP!DF:DM,6,FALSE),"")</f>
        <v/>
      </c>
      <c r="AF120" s="23" t="str">
        <f>IFERROR(VLOOKUP(E120,'Road-Relay'!BU:CE,11,FALSE),"")</f>
        <v/>
      </c>
      <c r="AG120" s="43" t="str">
        <f>IFERROR(VLOOKUP(E120,'Road-Relay'!CI:CS,11,FALSE),"")</f>
        <v/>
      </c>
      <c r="AH120" s="62"/>
      <c r="AI120" s="42" t="str">
        <f t="shared" si="103"/>
        <v/>
      </c>
      <c r="AJ120" s="42" t="str">
        <f t="shared" si="104"/>
        <v/>
      </c>
      <c r="AK120" s="42" t="str">
        <f t="shared" si="105"/>
        <v/>
      </c>
      <c r="AL120" s="42" t="str">
        <f t="shared" si="106"/>
        <v/>
      </c>
      <c r="AM120" s="42" t="str">
        <f t="shared" si="107"/>
        <v/>
      </c>
      <c r="AN120" s="42" t="str">
        <f t="shared" si="108"/>
        <v/>
      </c>
      <c r="AO120" s="21" t="str">
        <f t="shared" si="109"/>
        <v/>
      </c>
      <c r="AP120" s="21" t="str">
        <f t="shared" si="110"/>
        <v/>
      </c>
      <c r="AQ120" s="21" t="str">
        <f t="shared" si="111"/>
        <v/>
      </c>
      <c r="AR120" s="21" t="str">
        <f t="shared" si="112"/>
        <v/>
      </c>
      <c r="AS120" s="42" t="str">
        <f t="shared" si="113"/>
        <v/>
      </c>
      <c r="AT120" s="42" t="str">
        <f t="shared" si="114"/>
        <v/>
      </c>
      <c r="AU120" s="42" t="str">
        <f t="shared" si="115"/>
        <v/>
      </c>
      <c r="AV120" s="42" t="str">
        <f t="shared" si="116"/>
        <v/>
      </c>
      <c r="AW120" s="42" t="str">
        <f t="shared" si="117"/>
        <v/>
      </c>
      <c r="AX120" s="42" t="str">
        <f t="shared" si="118"/>
        <v/>
      </c>
      <c r="AY120" s="42" t="str">
        <f t="shared" si="119"/>
        <v/>
      </c>
      <c r="AZ120" s="21" t="str">
        <f t="shared" si="120"/>
        <v/>
      </c>
      <c r="BA120" s="21" t="str">
        <f t="shared" si="121"/>
        <v/>
      </c>
      <c r="BB120" s="21" t="str">
        <f t="shared" si="122"/>
        <v/>
      </c>
      <c r="BC120" s="21" t="str">
        <f t="shared" si="123"/>
        <v>N</v>
      </c>
      <c r="BD120" s="21" t="str">
        <f t="shared" si="124"/>
        <v>N</v>
      </c>
      <c r="BE120" s="21" t="str">
        <f t="shared" si="125"/>
        <v>N</v>
      </c>
      <c r="BF120" s="21" t="str">
        <f t="shared" si="126"/>
        <v>N</v>
      </c>
      <c r="BG120" s="21">
        <f t="shared" si="127"/>
        <v>0</v>
      </c>
      <c r="BH120" s="21"/>
    </row>
    <row r="121" spans="2:60" x14ac:dyDescent="0.25">
      <c r="B121" s="22">
        <v>115</v>
      </c>
      <c r="C121" s="22">
        <f t="shared" si="128"/>
        <v>0</v>
      </c>
      <c r="D121" s="22">
        <v>115</v>
      </c>
      <c r="E121" s="130"/>
      <c r="F121" s="65">
        <f t="shared" si="98"/>
        <v>0</v>
      </c>
      <c r="G121" s="42">
        <f t="shared" si="99"/>
        <v>0</v>
      </c>
      <c r="H121" s="25">
        <f t="shared" si="100"/>
        <v>0</v>
      </c>
      <c r="I121" s="43">
        <f t="shared" si="101"/>
        <v>0</v>
      </c>
      <c r="J121" s="43" t="str">
        <f t="shared" si="102"/>
        <v>N</v>
      </c>
      <c r="K121" s="23" t="str">
        <f>IFERROR(VLOOKUP(E121,XC!B:M,2,FALSE),"")</f>
        <v/>
      </c>
      <c r="L121" s="23" t="str">
        <f>IFERROR(VLOOKUP(E121,XC!B:M,3,FALSE),"")</f>
        <v/>
      </c>
      <c r="M121" s="23" t="str">
        <f>IFERROR(VLOOKUP(E121,WGP!CM:CT,6,FALSE),"")</f>
        <v/>
      </c>
      <c r="N121" s="23" t="str">
        <f>IFERROR(VLOOKUP(E121,XC!B:M,4,FALSE),"")</f>
        <v/>
      </c>
      <c r="O121" s="23" t="str">
        <f>IFERROR(VLOOKUP(E121,WGP!BS:BZ,6,FALSE),"")</f>
        <v/>
      </c>
      <c r="P121" s="22" t="str">
        <f>IFERROR(VLOOKUP(E121,'Road-Relay'!C:M,11,FALSE),"")</f>
        <v/>
      </c>
      <c r="Q121" s="23" t="str">
        <f>IFERROR(VLOOKUP(E121,XC!B:M,5,FALSE),"")</f>
        <v/>
      </c>
      <c r="R121" s="24" t="str">
        <f>IFERROR(VLOOKUP(E121,'Road-Relay'!Q:AA,11,FALSE),"")</f>
        <v/>
      </c>
      <c r="S121" s="34" t="str">
        <f>IFERROR(VLOOKUP(E121,WGP!AY:BF,6,FALSE),"")</f>
        <v/>
      </c>
      <c r="T121" s="34" t="str">
        <f>IFERROR(VLOOKUP(E121,XC!B:M,6,FALSE),"")</f>
        <v/>
      </c>
      <c r="U121" s="23" t="str">
        <f>IFERROR(VLOOKUP(E121,'Road-Relay'!AE:AO,11,FALSE),"")</f>
        <v/>
      </c>
      <c r="V121" s="23" t="str">
        <f>IFERROR(VLOOKUP(E121,WGP!AE:AL,6,FALSE),"")</f>
        <v/>
      </c>
      <c r="W121" s="23" t="str">
        <f>IFERROR(VLOOKUP(E121,XC!B:M,7,FALSE),"")</f>
        <v/>
      </c>
      <c r="X121" s="23" t="str">
        <f>IFERROR(VLOOKUP(E121,'Road-Relay'!AS:BC,11,FALSE),"")</f>
        <v/>
      </c>
      <c r="Y121" s="22" t="str">
        <f>IFERROR(VLOOKUP(E121,WGP!K:R,6,FALSE),"")</f>
        <v/>
      </c>
      <c r="Z121" s="22" t="str">
        <f>IFERROR(VLOOKUP(E121,XC!B:M,8,FALSE),"")</f>
        <v/>
      </c>
      <c r="AA121" s="22" t="str">
        <f>IFERROR(VLOOKUP(E121,XC!B:M,9,FALSE),"")</f>
        <v/>
      </c>
      <c r="AB121" s="23" t="str">
        <f>IFERROR(VLOOKUP(E121,'Road-Relay'!BG:BQ,11,FALSE),"")</f>
        <v/>
      </c>
      <c r="AC121" s="23" t="str">
        <f>IFERROR(VLOOKUP(E121,XC!B:M,10,FALSE),"")</f>
        <v/>
      </c>
      <c r="AD121" s="23" t="str">
        <f>IFERROR(VLOOKUP(E121,XC!B:M,11,FALSE),"")</f>
        <v/>
      </c>
      <c r="AE121" s="23" t="str">
        <f>IFERROR(VLOOKUP(E121,WGP!DF:DM,6,FALSE),"")</f>
        <v/>
      </c>
      <c r="AF121" s="23" t="str">
        <f>IFERROR(VLOOKUP(E121,'Road-Relay'!BU:CE,11,FALSE),"")</f>
        <v/>
      </c>
      <c r="AG121" s="43" t="str">
        <f>IFERROR(VLOOKUP(E121,'Road-Relay'!CI:CS,11,FALSE),"")</f>
        <v/>
      </c>
      <c r="AH121" s="62"/>
      <c r="AI121" s="42" t="str">
        <f t="shared" si="103"/>
        <v/>
      </c>
      <c r="AJ121" s="42" t="str">
        <f t="shared" si="104"/>
        <v/>
      </c>
      <c r="AK121" s="42" t="str">
        <f t="shared" si="105"/>
        <v/>
      </c>
      <c r="AL121" s="42" t="str">
        <f t="shared" si="106"/>
        <v/>
      </c>
      <c r="AM121" s="42" t="str">
        <f t="shared" si="107"/>
        <v/>
      </c>
      <c r="AN121" s="42" t="str">
        <f t="shared" si="108"/>
        <v/>
      </c>
      <c r="AO121" s="21" t="str">
        <f t="shared" si="109"/>
        <v/>
      </c>
      <c r="AP121" s="21" t="str">
        <f t="shared" si="110"/>
        <v/>
      </c>
      <c r="AQ121" s="21" t="str">
        <f t="shared" si="111"/>
        <v/>
      </c>
      <c r="AR121" s="21" t="str">
        <f t="shared" si="112"/>
        <v/>
      </c>
      <c r="AS121" s="42" t="str">
        <f t="shared" si="113"/>
        <v/>
      </c>
      <c r="AT121" s="42" t="str">
        <f t="shared" si="114"/>
        <v/>
      </c>
      <c r="AU121" s="42" t="str">
        <f t="shared" si="115"/>
        <v/>
      </c>
      <c r="AV121" s="42" t="str">
        <f t="shared" si="116"/>
        <v/>
      </c>
      <c r="AW121" s="42" t="str">
        <f t="shared" si="117"/>
        <v/>
      </c>
      <c r="AX121" s="42" t="str">
        <f t="shared" si="118"/>
        <v/>
      </c>
      <c r="AY121" s="42" t="str">
        <f t="shared" si="119"/>
        <v/>
      </c>
      <c r="AZ121" s="21" t="str">
        <f t="shared" si="120"/>
        <v/>
      </c>
      <c r="BA121" s="21" t="str">
        <f t="shared" si="121"/>
        <v/>
      </c>
      <c r="BB121" s="21" t="str">
        <f t="shared" si="122"/>
        <v/>
      </c>
      <c r="BC121" s="21" t="str">
        <f t="shared" si="123"/>
        <v>N</v>
      </c>
      <c r="BD121" s="21" t="str">
        <f t="shared" si="124"/>
        <v>N</v>
      </c>
      <c r="BE121" s="21" t="str">
        <f t="shared" si="125"/>
        <v>N</v>
      </c>
      <c r="BF121" s="21" t="str">
        <f t="shared" si="126"/>
        <v>N</v>
      </c>
      <c r="BG121" s="21">
        <f t="shared" si="127"/>
        <v>0</v>
      </c>
      <c r="BH121" s="21"/>
    </row>
    <row r="122" spans="2:60" x14ac:dyDescent="0.25">
      <c r="B122" s="22">
        <v>116</v>
      </c>
      <c r="C122" s="22">
        <f t="shared" ref="C122:C134" si="129">B122-D122</f>
        <v>0</v>
      </c>
      <c r="D122" s="22">
        <v>116</v>
      </c>
      <c r="E122" s="130"/>
      <c r="F122" s="65">
        <f t="shared" si="98"/>
        <v>0</v>
      </c>
      <c r="G122" s="42">
        <f t="shared" si="99"/>
        <v>0</v>
      </c>
      <c r="H122" s="25">
        <f t="shared" si="100"/>
        <v>0</v>
      </c>
      <c r="I122" s="43">
        <f t="shared" si="101"/>
        <v>0</v>
      </c>
      <c r="J122" s="43" t="str">
        <f t="shared" si="102"/>
        <v>N</v>
      </c>
      <c r="K122" s="23" t="str">
        <f>IFERROR(VLOOKUP(E122,XC!B:M,2,FALSE),"")</f>
        <v/>
      </c>
      <c r="L122" s="23" t="str">
        <f>IFERROR(VLOOKUP(E122,XC!B:M,3,FALSE),"")</f>
        <v/>
      </c>
      <c r="M122" s="23" t="str">
        <f>IFERROR(VLOOKUP(E122,WGP!CM:CT,6,FALSE),"")</f>
        <v/>
      </c>
      <c r="N122" s="23" t="str">
        <f>IFERROR(VLOOKUP(E122,XC!B:M,4,FALSE),"")</f>
        <v/>
      </c>
      <c r="O122" s="23" t="str">
        <f>IFERROR(VLOOKUP(E122,WGP!BS:BZ,6,FALSE),"")</f>
        <v/>
      </c>
      <c r="P122" s="22" t="str">
        <f>IFERROR(VLOOKUP(E122,'Road-Relay'!C:M,11,FALSE),"")</f>
        <v/>
      </c>
      <c r="Q122" s="23" t="str">
        <f>IFERROR(VLOOKUP(E122,XC!B:M,5,FALSE),"")</f>
        <v/>
      </c>
      <c r="R122" s="24" t="str">
        <f>IFERROR(VLOOKUP(E122,'Road-Relay'!Q:AA,11,FALSE),"")</f>
        <v/>
      </c>
      <c r="S122" s="34" t="str">
        <f>IFERROR(VLOOKUP(E122,WGP!AY:BF,6,FALSE),"")</f>
        <v/>
      </c>
      <c r="T122" s="34" t="str">
        <f>IFERROR(VLOOKUP(E122,XC!B:M,6,FALSE),"")</f>
        <v/>
      </c>
      <c r="U122" s="23" t="str">
        <f>IFERROR(VLOOKUP(E122,'Road-Relay'!AE:AO,11,FALSE),"")</f>
        <v/>
      </c>
      <c r="V122" s="23" t="str">
        <f>IFERROR(VLOOKUP(E122,WGP!AE:AL,6,FALSE),"")</f>
        <v/>
      </c>
      <c r="W122" s="23" t="str">
        <f>IFERROR(VLOOKUP(E122,XC!B:M,7,FALSE),"")</f>
        <v/>
      </c>
      <c r="X122" s="23" t="str">
        <f>IFERROR(VLOOKUP(E122,'Road-Relay'!AS:BC,11,FALSE),"")</f>
        <v/>
      </c>
      <c r="Y122" s="22" t="str">
        <f>IFERROR(VLOOKUP(E122,WGP!K:R,6,FALSE),"")</f>
        <v/>
      </c>
      <c r="Z122" s="22" t="str">
        <f>IFERROR(VLOOKUP(E122,XC!B:M,8,FALSE),"")</f>
        <v/>
      </c>
      <c r="AA122" s="22" t="str">
        <f>IFERROR(VLOOKUP(E122,XC!B:M,9,FALSE),"")</f>
        <v/>
      </c>
      <c r="AB122" s="23" t="str">
        <f>IFERROR(VLOOKUP(E122,'Road-Relay'!BG:BQ,11,FALSE),"")</f>
        <v/>
      </c>
      <c r="AC122" s="23" t="str">
        <f>IFERROR(VLOOKUP(E122,XC!B:M,10,FALSE),"")</f>
        <v/>
      </c>
      <c r="AD122" s="23" t="str">
        <f>IFERROR(VLOOKUP(E122,XC!B:M,11,FALSE),"")</f>
        <v/>
      </c>
      <c r="AE122" s="23" t="str">
        <f>IFERROR(VLOOKUP(E122,WGP!DF:DM,6,FALSE),"")</f>
        <v/>
      </c>
      <c r="AF122" s="23" t="str">
        <f>IFERROR(VLOOKUP(E122,'Road-Relay'!BU:CE,11,FALSE),"")</f>
        <v/>
      </c>
      <c r="AG122" s="43" t="str">
        <f>IFERROR(VLOOKUP(E122,'Road-Relay'!CI:CS,11,FALSE),"")</f>
        <v/>
      </c>
      <c r="AH122" s="62"/>
      <c r="AI122" s="42" t="str">
        <f t="shared" si="103"/>
        <v/>
      </c>
      <c r="AJ122" s="42" t="str">
        <f t="shared" si="104"/>
        <v/>
      </c>
      <c r="AK122" s="42" t="str">
        <f t="shared" si="105"/>
        <v/>
      </c>
      <c r="AL122" s="42" t="str">
        <f t="shared" si="106"/>
        <v/>
      </c>
      <c r="AM122" s="42" t="str">
        <f t="shared" si="107"/>
        <v/>
      </c>
      <c r="AN122" s="42" t="str">
        <f t="shared" si="108"/>
        <v/>
      </c>
      <c r="AO122" s="21" t="str">
        <f t="shared" si="109"/>
        <v/>
      </c>
      <c r="AP122" s="21" t="str">
        <f t="shared" si="110"/>
        <v/>
      </c>
      <c r="AQ122" s="21" t="str">
        <f t="shared" si="111"/>
        <v/>
      </c>
      <c r="AR122" s="21" t="str">
        <f t="shared" si="112"/>
        <v/>
      </c>
      <c r="AS122" s="42" t="str">
        <f t="shared" si="113"/>
        <v/>
      </c>
      <c r="AT122" s="42" t="str">
        <f t="shared" si="114"/>
        <v/>
      </c>
      <c r="AU122" s="42" t="str">
        <f t="shared" si="115"/>
        <v/>
      </c>
      <c r="AV122" s="42" t="str">
        <f t="shared" si="116"/>
        <v/>
      </c>
      <c r="AW122" s="42" t="str">
        <f t="shared" si="117"/>
        <v/>
      </c>
      <c r="AX122" s="42" t="str">
        <f t="shared" si="118"/>
        <v/>
      </c>
      <c r="AY122" s="42" t="str">
        <f t="shared" si="119"/>
        <v/>
      </c>
      <c r="AZ122" s="21" t="str">
        <f t="shared" si="120"/>
        <v/>
      </c>
      <c r="BA122" s="21" t="str">
        <f t="shared" si="121"/>
        <v/>
      </c>
      <c r="BB122" s="21" t="str">
        <f t="shared" si="122"/>
        <v/>
      </c>
      <c r="BC122" s="21" t="str">
        <f t="shared" si="123"/>
        <v>N</v>
      </c>
      <c r="BD122" s="21" t="str">
        <f t="shared" si="124"/>
        <v>N</v>
      </c>
      <c r="BE122" s="21" t="str">
        <f t="shared" si="125"/>
        <v>N</v>
      </c>
      <c r="BF122" s="21" t="str">
        <f t="shared" si="126"/>
        <v>N</v>
      </c>
      <c r="BG122" s="21">
        <f t="shared" si="127"/>
        <v>0</v>
      </c>
      <c r="BH122" s="21"/>
    </row>
    <row r="123" spans="2:60" x14ac:dyDescent="0.25">
      <c r="B123" s="22">
        <v>117</v>
      </c>
      <c r="C123" s="22">
        <f t="shared" si="129"/>
        <v>0</v>
      </c>
      <c r="D123" s="22">
        <v>117</v>
      </c>
      <c r="E123" s="130"/>
      <c r="F123" s="65">
        <f t="shared" si="98"/>
        <v>0</v>
      </c>
      <c r="G123" s="42">
        <f t="shared" si="99"/>
        <v>0</v>
      </c>
      <c r="H123" s="25">
        <f t="shared" si="100"/>
        <v>0</v>
      </c>
      <c r="I123" s="43">
        <f t="shared" si="101"/>
        <v>0</v>
      </c>
      <c r="J123" s="43" t="str">
        <f t="shared" si="102"/>
        <v>N</v>
      </c>
      <c r="K123" s="23" t="str">
        <f>IFERROR(VLOOKUP(E123,XC!B:M,2,FALSE),"")</f>
        <v/>
      </c>
      <c r="L123" s="23" t="str">
        <f>IFERROR(VLOOKUP(E123,XC!B:M,3,FALSE),"")</f>
        <v/>
      </c>
      <c r="M123" s="23" t="str">
        <f>IFERROR(VLOOKUP(E123,WGP!CM:CT,6,FALSE),"")</f>
        <v/>
      </c>
      <c r="N123" s="23" t="str">
        <f>IFERROR(VLOOKUP(E123,XC!B:M,4,FALSE),"")</f>
        <v/>
      </c>
      <c r="O123" s="23" t="str">
        <f>IFERROR(VLOOKUP(E123,WGP!BS:BZ,6,FALSE),"")</f>
        <v/>
      </c>
      <c r="P123" s="22" t="str">
        <f>IFERROR(VLOOKUP(E123,'Road-Relay'!C:M,11,FALSE),"")</f>
        <v/>
      </c>
      <c r="Q123" s="23" t="str">
        <f>IFERROR(VLOOKUP(E123,XC!B:M,5,FALSE),"")</f>
        <v/>
      </c>
      <c r="R123" s="24" t="str">
        <f>IFERROR(VLOOKUP(E123,'Road-Relay'!Q:AA,11,FALSE),"")</f>
        <v/>
      </c>
      <c r="S123" s="34" t="str">
        <f>IFERROR(VLOOKUP(E123,WGP!AY:BF,6,FALSE),"")</f>
        <v/>
      </c>
      <c r="T123" s="34" t="str">
        <f>IFERROR(VLOOKUP(E123,XC!B:M,6,FALSE),"")</f>
        <v/>
      </c>
      <c r="U123" s="23" t="str">
        <f>IFERROR(VLOOKUP(E123,'Road-Relay'!AE:AO,11,FALSE),"")</f>
        <v/>
      </c>
      <c r="V123" s="23" t="str">
        <f>IFERROR(VLOOKUP(E123,WGP!AE:AL,6,FALSE),"")</f>
        <v/>
      </c>
      <c r="W123" s="23" t="str">
        <f>IFERROR(VLOOKUP(E123,XC!B:M,7,FALSE),"")</f>
        <v/>
      </c>
      <c r="X123" s="23" t="str">
        <f>IFERROR(VLOOKUP(E123,'Road-Relay'!AS:BC,11,FALSE),"")</f>
        <v/>
      </c>
      <c r="Y123" s="22" t="str">
        <f>IFERROR(VLOOKUP(E123,WGP!K:R,6,FALSE),"")</f>
        <v/>
      </c>
      <c r="Z123" s="22" t="str">
        <f>IFERROR(VLOOKUP(E123,XC!B:M,8,FALSE),"")</f>
        <v/>
      </c>
      <c r="AA123" s="22" t="str">
        <f>IFERROR(VLOOKUP(E123,XC!B:M,9,FALSE),"")</f>
        <v/>
      </c>
      <c r="AB123" s="23" t="str">
        <f>IFERROR(VLOOKUP(E123,'Road-Relay'!BG:BQ,11,FALSE),"")</f>
        <v/>
      </c>
      <c r="AC123" s="23" t="str">
        <f>IFERROR(VLOOKUP(E123,XC!B:M,10,FALSE),"")</f>
        <v/>
      </c>
      <c r="AD123" s="23" t="str">
        <f>IFERROR(VLOOKUP(E123,XC!B:M,11,FALSE),"")</f>
        <v/>
      </c>
      <c r="AE123" s="23" t="str">
        <f>IFERROR(VLOOKUP(E123,WGP!DF:DM,6,FALSE),"")</f>
        <v/>
      </c>
      <c r="AF123" s="23" t="str">
        <f>IFERROR(VLOOKUP(E123,'Road-Relay'!BU:CE,11,FALSE),"")</f>
        <v/>
      </c>
      <c r="AG123" s="43" t="str">
        <f>IFERROR(VLOOKUP(E123,'Road-Relay'!CI:CS,11,FALSE),"")</f>
        <v/>
      </c>
      <c r="AH123" s="62"/>
      <c r="AI123" s="42" t="str">
        <f t="shared" si="103"/>
        <v/>
      </c>
      <c r="AJ123" s="42" t="str">
        <f t="shared" si="104"/>
        <v/>
      </c>
      <c r="AK123" s="42" t="str">
        <f t="shared" si="105"/>
        <v/>
      </c>
      <c r="AL123" s="42" t="str">
        <f t="shared" si="106"/>
        <v/>
      </c>
      <c r="AM123" s="42" t="str">
        <f t="shared" si="107"/>
        <v/>
      </c>
      <c r="AN123" s="42" t="str">
        <f t="shared" si="108"/>
        <v/>
      </c>
      <c r="AO123" s="21" t="str">
        <f t="shared" si="109"/>
        <v/>
      </c>
      <c r="AP123" s="21" t="str">
        <f t="shared" si="110"/>
        <v/>
      </c>
      <c r="AQ123" s="21" t="str">
        <f t="shared" si="111"/>
        <v/>
      </c>
      <c r="AR123" s="21" t="str">
        <f t="shared" si="112"/>
        <v/>
      </c>
      <c r="AS123" s="42" t="str">
        <f t="shared" si="113"/>
        <v/>
      </c>
      <c r="AT123" s="42" t="str">
        <f t="shared" si="114"/>
        <v/>
      </c>
      <c r="AU123" s="42" t="str">
        <f t="shared" si="115"/>
        <v/>
      </c>
      <c r="AV123" s="42" t="str">
        <f t="shared" si="116"/>
        <v/>
      </c>
      <c r="AW123" s="42" t="str">
        <f t="shared" si="117"/>
        <v/>
      </c>
      <c r="AX123" s="42" t="str">
        <f t="shared" si="118"/>
        <v/>
      </c>
      <c r="AY123" s="42" t="str">
        <f t="shared" si="119"/>
        <v/>
      </c>
      <c r="AZ123" s="21" t="str">
        <f t="shared" si="120"/>
        <v/>
      </c>
      <c r="BA123" s="21" t="str">
        <f t="shared" si="121"/>
        <v/>
      </c>
      <c r="BB123" s="21" t="str">
        <f t="shared" si="122"/>
        <v/>
      </c>
      <c r="BC123" s="21" t="str">
        <f t="shared" si="123"/>
        <v>N</v>
      </c>
      <c r="BD123" s="21" t="str">
        <f t="shared" si="124"/>
        <v>N</v>
      </c>
      <c r="BE123" s="21" t="str">
        <f t="shared" si="125"/>
        <v>N</v>
      </c>
      <c r="BF123" s="21" t="str">
        <f t="shared" si="126"/>
        <v>N</v>
      </c>
      <c r="BG123" s="21">
        <f t="shared" si="127"/>
        <v>0</v>
      </c>
      <c r="BH123" s="21"/>
    </row>
    <row r="124" spans="2:60" x14ac:dyDescent="0.25">
      <c r="B124" s="22">
        <v>118</v>
      </c>
      <c r="C124" s="22">
        <f t="shared" si="129"/>
        <v>0</v>
      </c>
      <c r="D124" s="22">
        <v>118</v>
      </c>
      <c r="E124" s="130"/>
      <c r="F124" s="65">
        <f t="shared" si="98"/>
        <v>0</v>
      </c>
      <c r="G124" s="42">
        <f t="shared" si="99"/>
        <v>0</v>
      </c>
      <c r="H124" s="25">
        <f t="shared" si="100"/>
        <v>0</v>
      </c>
      <c r="I124" s="43">
        <f t="shared" si="101"/>
        <v>0</v>
      </c>
      <c r="J124" s="43" t="str">
        <f t="shared" si="102"/>
        <v>N</v>
      </c>
      <c r="K124" s="23" t="str">
        <f>IFERROR(VLOOKUP(E124,XC!B:M,2,FALSE),"")</f>
        <v/>
      </c>
      <c r="L124" s="23" t="str">
        <f>IFERROR(VLOOKUP(E124,XC!B:M,3,FALSE),"")</f>
        <v/>
      </c>
      <c r="M124" s="23" t="str">
        <f>IFERROR(VLOOKUP(E124,WGP!CM:CT,6,FALSE),"")</f>
        <v/>
      </c>
      <c r="N124" s="23" t="str">
        <f>IFERROR(VLOOKUP(E124,XC!B:M,4,FALSE),"")</f>
        <v/>
      </c>
      <c r="O124" s="23" t="str">
        <f>IFERROR(VLOOKUP(E124,WGP!BS:BZ,6,FALSE),"")</f>
        <v/>
      </c>
      <c r="P124" s="22" t="str">
        <f>IFERROR(VLOOKUP(E124,'Road-Relay'!C:M,11,FALSE),"")</f>
        <v/>
      </c>
      <c r="Q124" s="23" t="str">
        <f>IFERROR(VLOOKUP(E124,XC!B:M,5,FALSE),"")</f>
        <v/>
      </c>
      <c r="R124" s="24" t="str">
        <f>IFERROR(VLOOKUP(E124,'Road-Relay'!Q:AA,11,FALSE),"")</f>
        <v/>
      </c>
      <c r="S124" s="34" t="str">
        <f>IFERROR(VLOOKUP(E124,WGP!AY:BF,6,FALSE),"")</f>
        <v/>
      </c>
      <c r="T124" s="34" t="str">
        <f>IFERROR(VLOOKUP(E124,XC!B:M,6,FALSE),"")</f>
        <v/>
      </c>
      <c r="U124" s="23" t="str">
        <f>IFERROR(VLOOKUP(E124,'Road-Relay'!AE:AO,11,FALSE),"")</f>
        <v/>
      </c>
      <c r="V124" s="23" t="str">
        <f>IFERROR(VLOOKUP(E124,WGP!AE:AL,6,FALSE),"")</f>
        <v/>
      </c>
      <c r="W124" s="23" t="str">
        <f>IFERROR(VLOOKUP(E124,XC!B:M,7,FALSE),"")</f>
        <v/>
      </c>
      <c r="X124" s="23" t="str">
        <f>IFERROR(VLOOKUP(E124,'Road-Relay'!AS:BC,11,FALSE),"")</f>
        <v/>
      </c>
      <c r="Y124" s="22" t="str">
        <f>IFERROR(VLOOKUP(E124,WGP!K:R,6,FALSE),"")</f>
        <v/>
      </c>
      <c r="Z124" s="22" t="str">
        <f>IFERROR(VLOOKUP(E124,XC!B:M,8,FALSE),"")</f>
        <v/>
      </c>
      <c r="AA124" s="22" t="str">
        <f>IFERROR(VLOOKUP(E124,XC!B:M,9,FALSE),"")</f>
        <v/>
      </c>
      <c r="AB124" s="23" t="str">
        <f>IFERROR(VLOOKUP(E124,'Road-Relay'!BG:BQ,11,FALSE),"")</f>
        <v/>
      </c>
      <c r="AC124" s="23" t="str">
        <f>IFERROR(VLOOKUP(E124,XC!B:M,10,FALSE),"")</f>
        <v/>
      </c>
      <c r="AD124" s="23" t="str">
        <f>IFERROR(VLOOKUP(E124,XC!B:M,11,FALSE),"")</f>
        <v/>
      </c>
      <c r="AE124" s="23" t="str">
        <f>IFERROR(VLOOKUP(E124,WGP!DF:DM,6,FALSE),"")</f>
        <v/>
      </c>
      <c r="AF124" s="23" t="str">
        <f>IFERROR(VLOOKUP(E124,'Road-Relay'!BU:CE,11,FALSE),"")</f>
        <v/>
      </c>
      <c r="AG124" s="43" t="str">
        <f>IFERROR(VLOOKUP(E124,'Road-Relay'!CI:CS,11,FALSE),"")</f>
        <v/>
      </c>
      <c r="AH124" s="62"/>
      <c r="AI124" s="42" t="str">
        <f t="shared" si="103"/>
        <v/>
      </c>
      <c r="AJ124" s="42" t="str">
        <f t="shared" si="104"/>
        <v/>
      </c>
      <c r="AK124" s="42" t="str">
        <f t="shared" si="105"/>
        <v/>
      </c>
      <c r="AL124" s="42" t="str">
        <f t="shared" si="106"/>
        <v/>
      </c>
      <c r="AM124" s="42" t="str">
        <f t="shared" si="107"/>
        <v/>
      </c>
      <c r="AN124" s="42" t="str">
        <f t="shared" si="108"/>
        <v/>
      </c>
      <c r="AO124" s="21" t="str">
        <f t="shared" si="109"/>
        <v/>
      </c>
      <c r="AP124" s="21" t="str">
        <f t="shared" si="110"/>
        <v/>
      </c>
      <c r="AQ124" s="21" t="str">
        <f t="shared" si="111"/>
        <v/>
      </c>
      <c r="AR124" s="21" t="str">
        <f t="shared" si="112"/>
        <v/>
      </c>
      <c r="AS124" s="42" t="str">
        <f t="shared" si="113"/>
        <v/>
      </c>
      <c r="AT124" s="42" t="str">
        <f t="shared" si="114"/>
        <v/>
      </c>
      <c r="AU124" s="42" t="str">
        <f t="shared" si="115"/>
        <v/>
      </c>
      <c r="AV124" s="42" t="str">
        <f t="shared" si="116"/>
        <v/>
      </c>
      <c r="AW124" s="42" t="str">
        <f t="shared" si="117"/>
        <v/>
      </c>
      <c r="AX124" s="42" t="str">
        <f t="shared" si="118"/>
        <v/>
      </c>
      <c r="AY124" s="42" t="str">
        <f t="shared" si="119"/>
        <v/>
      </c>
      <c r="AZ124" s="21" t="str">
        <f t="shared" si="120"/>
        <v/>
      </c>
      <c r="BA124" s="21" t="str">
        <f t="shared" si="121"/>
        <v/>
      </c>
      <c r="BB124" s="21" t="str">
        <f t="shared" si="122"/>
        <v/>
      </c>
      <c r="BC124" s="21" t="str">
        <f t="shared" si="123"/>
        <v>N</v>
      </c>
      <c r="BD124" s="21" t="str">
        <f t="shared" si="124"/>
        <v>N</v>
      </c>
      <c r="BE124" s="21" t="str">
        <f t="shared" si="125"/>
        <v>N</v>
      </c>
      <c r="BF124" s="21" t="str">
        <f t="shared" si="126"/>
        <v>N</v>
      </c>
      <c r="BG124" s="21">
        <f t="shared" si="127"/>
        <v>0</v>
      </c>
      <c r="BH124" s="21"/>
    </row>
    <row r="125" spans="2:60" x14ac:dyDescent="0.25">
      <c r="B125" s="22">
        <v>119</v>
      </c>
      <c r="C125" s="22">
        <f t="shared" si="129"/>
        <v>0</v>
      </c>
      <c r="D125" s="22">
        <v>119</v>
      </c>
      <c r="E125" s="130"/>
      <c r="F125" s="65">
        <f t="shared" si="98"/>
        <v>0</v>
      </c>
      <c r="G125" s="42">
        <f t="shared" si="99"/>
        <v>0</v>
      </c>
      <c r="H125" s="25">
        <f t="shared" si="100"/>
        <v>0</v>
      </c>
      <c r="I125" s="43">
        <f t="shared" si="101"/>
        <v>0</v>
      </c>
      <c r="J125" s="43" t="str">
        <f t="shared" si="102"/>
        <v>N</v>
      </c>
      <c r="K125" s="23" t="str">
        <f>IFERROR(VLOOKUP(E125,XC!B:M,2,FALSE),"")</f>
        <v/>
      </c>
      <c r="L125" s="23" t="str">
        <f>IFERROR(VLOOKUP(E125,XC!B:M,3,FALSE),"")</f>
        <v/>
      </c>
      <c r="M125" s="23" t="str">
        <f>IFERROR(VLOOKUP(E125,WGP!CM:CT,6,FALSE),"")</f>
        <v/>
      </c>
      <c r="N125" s="23" t="str">
        <f>IFERROR(VLOOKUP(E125,XC!B:M,4,FALSE),"")</f>
        <v/>
      </c>
      <c r="O125" s="23" t="str">
        <f>IFERROR(VLOOKUP(E125,WGP!BS:BZ,6,FALSE),"")</f>
        <v/>
      </c>
      <c r="P125" s="22" t="str">
        <f>IFERROR(VLOOKUP(E125,'Road-Relay'!C:M,11,FALSE),"")</f>
        <v/>
      </c>
      <c r="Q125" s="23" t="str">
        <f>IFERROR(VLOOKUP(E125,XC!B:M,5,FALSE),"")</f>
        <v/>
      </c>
      <c r="R125" s="24" t="str">
        <f>IFERROR(VLOOKUP(E125,'Road-Relay'!Q:AA,11,FALSE),"")</f>
        <v/>
      </c>
      <c r="S125" s="34" t="str">
        <f>IFERROR(VLOOKUP(E125,WGP!AY:BF,6,FALSE),"")</f>
        <v/>
      </c>
      <c r="T125" s="34" t="str">
        <f>IFERROR(VLOOKUP(E125,XC!B:M,6,FALSE),"")</f>
        <v/>
      </c>
      <c r="U125" s="23" t="str">
        <f>IFERROR(VLOOKUP(E125,'Road-Relay'!AE:AO,11,FALSE),"")</f>
        <v/>
      </c>
      <c r="V125" s="23" t="str">
        <f>IFERROR(VLOOKUP(E125,WGP!AE:AL,6,FALSE),"")</f>
        <v/>
      </c>
      <c r="W125" s="23" t="str">
        <f>IFERROR(VLOOKUP(E125,XC!B:M,7,FALSE),"")</f>
        <v/>
      </c>
      <c r="X125" s="23" t="str">
        <f>IFERROR(VLOOKUP(E125,'Road-Relay'!AS:BC,11,FALSE),"")</f>
        <v/>
      </c>
      <c r="Y125" s="22" t="str">
        <f>IFERROR(VLOOKUP(E125,WGP!K:R,6,FALSE),"")</f>
        <v/>
      </c>
      <c r="Z125" s="22" t="str">
        <f>IFERROR(VLOOKUP(E125,XC!B:M,8,FALSE),"")</f>
        <v/>
      </c>
      <c r="AA125" s="22" t="str">
        <f>IFERROR(VLOOKUP(E125,XC!B:M,9,FALSE),"")</f>
        <v/>
      </c>
      <c r="AB125" s="23" t="str">
        <f>IFERROR(VLOOKUP(E125,'Road-Relay'!BG:BQ,11,FALSE),"")</f>
        <v/>
      </c>
      <c r="AC125" s="23" t="str">
        <f>IFERROR(VLOOKUP(E125,XC!B:M,10,FALSE),"")</f>
        <v/>
      </c>
      <c r="AD125" s="23" t="str">
        <f>IFERROR(VLOOKUP(E125,XC!B:M,11,FALSE),"")</f>
        <v/>
      </c>
      <c r="AE125" s="23" t="str">
        <f>IFERROR(VLOOKUP(E125,WGP!DF:DM,6,FALSE),"")</f>
        <v/>
      </c>
      <c r="AF125" s="23" t="str">
        <f>IFERROR(VLOOKUP(E125,'Road-Relay'!BU:CE,11,FALSE),"")</f>
        <v/>
      </c>
      <c r="AG125" s="43" t="str">
        <f>IFERROR(VLOOKUP(E125,'Road-Relay'!CI:CS,11,FALSE),"")</f>
        <v/>
      </c>
      <c r="AH125" s="62"/>
      <c r="AI125" s="42" t="str">
        <f t="shared" si="103"/>
        <v/>
      </c>
      <c r="AJ125" s="42" t="str">
        <f t="shared" si="104"/>
        <v/>
      </c>
      <c r="AK125" s="42" t="str">
        <f t="shared" si="105"/>
        <v/>
      </c>
      <c r="AL125" s="42" t="str">
        <f t="shared" si="106"/>
        <v/>
      </c>
      <c r="AM125" s="42" t="str">
        <f t="shared" si="107"/>
        <v/>
      </c>
      <c r="AN125" s="42" t="str">
        <f t="shared" si="108"/>
        <v/>
      </c>
      <c r="AO125" s="21" t="str">
        <f t="shared" si="109"/>
        <v/>
      </c>
      <c r="AP125" s="21" t="str">
        <f t="shared" si="110"/>
        <v/>
      </c>
      <c r="AQ125" s="21" t="str">
        <f t="shared" si="111"/>
        <v/>
      </c>
      <c r="AR125" s="21" t="str">
        <f t="shared" si="112"/>
        <v/>
      </c>
      <c r="AS125" s="42" t="str">
        <f t="shared" si="113"/>
        <v/>
      </c>
      <c r="AT125" s="42" t="str">
        <f t="shared" si="114"/>
        <v/>
      </c>
      <c r="AU125" s="42" t="str">
        <f t="shared" si="115"/>
        <v/>
      </c>
      <c r="AV125" s="42" t="str">
        <f t="shared" si="116"/>
        <v/>
      </c>
      <c r="AW125" s="42" t="str">
        <f t="shared" si="117"/>
        <v/>
      </c>
      <c r="AX125" s="42" t="str">
        <f t="shared" si="118"/>
        <v/>
      </c>
      <c r="AY125" s="42" t="str">
        <f t="shared" si="119"/>
        <v/>
      </c>
      <c r="AZ125" s="21" t="str">
        <f t="shared" si="120"/>
        <v/>
      </c>
      <c r="BA125" s="21" t="str">
        <f t="shared" si="121"/>
        <v/>
      </c>
      <c r="BB125" s="21" t="str">
        <f t="shared" si="122"/>
        <v/>
      </c>
      <c r="BC125" s="21" t="str">
        <f t="shared" si="123"/>
        <v>N</v>
      </c>
      <c r="BD125" s="21" t="str">
        <f t="shared" si="124"/>
        <v>N</v>
      </c>
      <c r="BE125" s="21" t="str">
        <f t="shared" si="125"/>
        <v>N</v>
      </c>
      <c r="BF125" s="21" t="str">
        <f t="shared" si="126"/>
        <v>N</v>
      </c>
      <c r="BG125" s="21">
        <f t="shared" si="127"/>
        <v>0</v>
      </c>
      <c r="BH125" s="21"/>
    </row>
    <row r="126" spans="2:60" x14ac:dyDescent="0.25">
      <c r="B126" s="22">
        <v>120</v>
      </c>
      <c r="C126" s="22">
        <f t="shared" si="129"/>
        <v>0</v>
      </c>
      <c r="D126" s="22">
        <v>120</v>
      </c>
      <c r="E126" s="130"/>
      <c r="F126" s="65">
        <f t="shared" si="98"/>
        <v>0</v>
      </c>
      <c r="G126" s="42">
        <f t="shared" si="99"/>
        <v>0</v>
      </c>
      <c r="H126" s="25">
        <f t="shared" si="100"/>
        <v>0</v>
      </c>
      <c r="I126" s="43">
        <f t="shared" si="101"/>
        <v>0</v>
      </c>
      <c r="J126" s="43" t="str">
        <f t="shared" si="102"/>
        <v>N</v>
      </c>
      <c r="K126" s="23" t="str">
        <f>IFERROR(VLOOKUP(E126,XC!B:M,2,FALSE),"")</f>
        <v/>
      </c>
      <c r="L126" s="23" t="str">
        <f>IFERROR(VLOOKUP(E126,XC!B:M,3,FALSE),"")</f>
        <v/>
      </c>
      <c r="M126" s="23" t="str">
        <f>IFERROR(VLOOKUP(E126,WGP!CM:CT,6,FALSE),"")</f>
        <v/>
      </c>
      <c r="N126" s="23" t="str">
        <f>IFERROR(VLOOKUP(E126,XC!B:M,4,FALSE),"")</f>
        <v/>
      </c>
      <c r="O126" s="23" t="str">
        <f>IFERROR(VLOOKUP(E126,WGP!BS:BZ,6,FALSE),"")</f>
        <v/>
      </c>
      <c r="P126" s="22" t="str">
        <f>IFERROR(VLOOKUP(E126,'Road-Relay'!C:M,11,FALSE),"")</f>
        <v/>
      </c>
      <c r="Q126" s="23" t="str">
        <f>IFERROR(VLOOKUP(E126,XC!B:M,5,FALSE),"")</f>
        <v/>
      </c>
      <c r="R126" s="24" t="str">
        <f>IFERROR(VLOOKUP(E126,'Road-Relay'!Q:AA,11,FALSE),"")</f>
        <v/>
      </c>
      <c r="S126" s="34" t="str">
        <f>IFERROR(VLOOKUP(E126,WGP!AY:BF,6,FALSE),"")</f>
        <v/>
      </c>
      <c r="T126" s="34" t="str">
        <f>IFERROR(VLOOKUP(E126,XC!B:M,6,FALSE),"")</f>
        <v/>
      </c>
      <c r="U126" s="23" t="str">
        <f>IFERROR(VLOOKUP(E126,'Road-Relay'!AE:AO,11,FALSE),"")</f>
        <v/>
      </c>
      <c r="V126" s="23" t="str">
        <f>IFERROR(VLOOKUP(E126,WGP!AE:AL,6,FALSE),"")</f>
        <v/>
      </c>
      <c r="W126" s="23" t="str">
        <f>IFERROR(VLOOKUP(E126,XC!B:M,7,FALSE),"")</f>
        <v/>
      </c>
      <c r="X126" s="23" t="str">
        <f>IFERROR(VLOOKUP(E126,'Road-Relay'!AS:BC,11,FALSE),"")</f>
        <v/>
      </c>
      <c r="Y126" s="22" t="str">
        <f>IFERROR(VLOOKUP(E126,WGP!K:R,6,FALSE),"")</f>
        <v/>
      </c>
      <c r="Z126" s="22" t="str">
        <f>IFERROR(VLOOKUP(E126,XC!B:M,8,FALSE),"")</f>
        <v/>
      </c>
      <c r="AA126" s="22" t="str">
        <f>IFERROR(VLOOKUP(E126,XC!B:M,9,FALSE),"")</f>
        <v/>
      </c>
      <c r="AB126" s="23" t="str">
        <f>IFERROR(VLOOKUP(E126,'Road-Relay'!BG:BQ,11,FALSE),"")</f>
        <v/>
      </c>
      <c r="AC126" s="23" t="str">
        <f>IFERROR(VLOOKUP(E126,XC!B:M,10,FALSE),"")</f>
        <v/>
      </c>
      <c r="AD126" s="23" t="str">
        <f>IFERROR(VLOOKUP(E126,XC!B:M,11,FALSE),"")</f>
        <v/>
      </c>
      <c r="AE126" s="23" t="str">
        <f>IFERROR(VLOOKUP(E126,WGP!DF:DM,6,FALSE),"")</f>
        <v/>
      </c>
      <c r="AF126" s="23" t="str">
        <f>IFERROR(VLOOKUP(E126,'Road-Relay'!BU:CE,11,FALSE),"")</f>
        <v/>
      </c>
      <c r="AG126" s="43" t="str">
        <f>IFERROR(VLOOKUP(E126,'Road-Relay'!CI:CS,11,FALSE),"")</f>
        <v/>
      </c>
      <c r="AH126" s="62"/>
      <c r="AI126" s="42" t="str">
        <f t="shared" si="103"/>
        <v/>
      </c>
      <c r="AJ126" s="42" t="str">
        <f t="shared" si="104"/>
        <v/>
      </c>
      <c r="AK126" s="42" t="str">
        <f t="shared" si="105"/>
        <v/>
      </c>
      <c r="AL126" s="42" t="str">
        <f t="shared" si="106"/>
        <v/>
      </c>
      <c r="AM126" s="42" t="str">
        <f t="shared" si="107"/>
        <v/>
      </c>
      <c r="AN126" s="42" t="str">
        <f t="shared" si="108"/>
        <v/>
      </c>
      <c r="AO126" s="21" t="str">
        <f t="shared" si="109"/>
        <v/>
      </c>
      <c r="AP126" s="21" t="str">
        <f t="shared" si="110"/>
        <v/>
      </c>
      <c r="AQ126" s="21" t="str">
        <f t="shared" si="111"/>
        <v/>
      </c>
      <c r="AR126" s="21" t="str">
        <f t="shared" si="112"/>
        <v/>
      </c>
      <c r="AS126" s="42" t="str">
        <f t="shared" si="113"/>
        <v/>
      </c>
      <c r="AT126" s="42" t="str">
        <f t="shared" si="114"/>
        <v/>
      </c>
      <c r="AU126" s="42" t="str">
        <f t="shared" si="115"/>
        <v/>
      </c>
      <c r="AV126" s="42" t="str">
        <f t="shared" si="116"/>
        <v/>
      </c>
      <c r="AW126" s="42" t="str">
        <f t="shared" si="117"/>
        <v/>
      </c>
      <c r="AX126" s="42" t="str">
        <f t="shared" si="118"/>
        <v/>
      </c>
      <c r="AY126" s="42" t="str">
        <f t="shared" si="119"/>
        <v/>
      </c>
      <c r="AZ126" s="21" t="str">
        <f t="shared" si="120"/>
        <v/>
      </c>
      <c r="BA126" s="21" t="str">
        <f t="shared" si="121"/>
        <v/>
      </c>
      <c r="BB126" s="21" t="str">
        <f t="shared" si="122"/>
        <v/>
      </c>
      <c r="BC126" s="21" t="str">
        <f t="shared" si="123"/>
        <v>N</v>
      </c>
      <c r="BD126" s="21" t="str">
        <f t="shared" si="124"/>
        <v>N</v>
      </c>
      <c r="BE126" s="21" t="str">
        <f t="shared" si="125"/>
        <v>N</v>
      </c>
      <c r="BF126" s="21" t="str">
        <f t="shared" si="126"/>
        <v>N</v>
      </c>
      <c r="BG126" s="21">
        <f t="shared" si="127"/>
        <v>0</v>
      </c>
      <c r="BH126" s="21"/>
    </row>
    <row r="127" spans="2:60" x14ac:dyDescent="0.25">
      <c r="B127" s="22">
        <v>121</v>
      </c>
      <c r="C127" s="22">
        <f t="shared" si="129"/>
        <v>0</v>
      </c>
      <c r="D127" s="22">
        <v>121</v>
      </c>
      <c r="E127" s="130"/>
      <c r="F127" s="65">
        <f t="shared" si="98"/>
        <v>0</v>
      </c>
      <c r="G127" s="42">
        <f t="shared" si="99"/>
        <v>0</v>
      </c>
      <c r="H127" s="25">
        <f t="shared" si="100"/>
        <v>0</v>
      </c>
      <c r="I127" s="43">
        <f t="shared" si="101"/>
        <v>0</v>
      </c>
      <c r="J127" s="43" t="str">
        <f t="shared" si="102"/>
        <v>N</v>
      </c>
      <c r="K127" s="23" t="str">
        <f>IFERROR(VLOOKUP(E127,XC!B:M,2,FALSE),"")</f>
        <v/>
      </c>
      <c r="L127" s="23" t="str">
        <f>IFERROR(VLOOKUP(E127,XC!B:M,3,FALSE),"")</f>
        <v/>
      </c>
      <c r="M127" s="23" t="str">
        <f>IFERROR(VLOOKUP(E127,WGP!CM:CT,6,FALSE),"")</f>
        <v/>
      </c>
      <c r="N127" s="23" t="str">
        <f>IFERROR(VLOOKUP(E127,XC!B:M,4,FALSE),"")</f>
        <v/>
      </c>
      <c r="O127" s="23" t="str">
        <f>IFERROR(VLOOKUP(E127,WGP!BS:BZ,6,FALSE),"")</f>
        <v/>
      </c>
      <c r="P127" s="22" t="str">
        <f>IFERROR(VLOOKUP(E127,'Road-Relay'!C:M,11,FALSE),"")</f>
        <v/>
      </c>
      <c r="Q127" s="23" t="str">
        <f>IFERROR(VLOOKUP(E127,XC!B:M,5,FALSE),"")</f>
        <v/>
      </c>
      <c r="R127" s="24" t="str">
        <f>IFERROR(VLOOKUP(E127,'Road-Relay'!Q:AA,11,FALSE),"")</f>
        <v/>
      </c>
      <c r="S127" s="34" t="str">
        <f>IFERROR(VLOOKUP(E127,WGP!AY:BF,6,FALSE),"")</f>
        <v/>
      </c>
      <c r="T127" s="34" t="str">
        <f>IFERROR(VLOOKUP(E127,XC!B:M,6,FALSE),"")</f>
        <v/>
      </c>
      <c r="U127" s="23" t="str">
        <f>IFERROR(VLOOKUP(E127,'Road-Relay'!AE:AO,11,FALSE),"")</f>
        <v/>
      </c>
      <c r="V127" s="23" t="str">
        <f>IFERROR(VLOOKUP(E127,WGP!AE:AL,6,FALSE),"")</f>
        <v/>
      </c>
      <c r="W127" s="23" t="str">
        <f>IFERROR(VLOOKUP(E127,XC!B:M,7,FALSE),"")</f>
        <v/>
      </c>
      <c r="X127" s="23" t="str">
        <f>IFERROR(VLOOKUP(E127,'Road-Relay'!AS:BC,11,FALSE),"")</f>
        <v/>
      </c>
      <c r="Y127" s="22" t="str">
        <f>IFERROR(VLOOKUP(E127,WGP!K:R,6,FALSE),"")</f>
        <v/>
      </c>
      <c r="Z127" s="22" t="str">
        <f>IFERROR(VLOOKUP(E127,XC!B:M,8,FALSE),"")</f>
        <v/>
      </c>
      <c r="AA127" s="22" t="str">
        <f>IFERROR(VLOOKUP(E127,XC!B:M,9,FALSE),"")</f>
        <v/>
      </c>
      <c r="AB127" s="23" t="str">
        <f>IFERROR(VLOOKUP(E127,'Road-Relay'!BG:BQ,11,FALSE),"")</f>
        <v/>
      </c>
      <c r="AC127" s="23" t="str">
        <f>IFERROR(VLOOKUP(E127,XC!B:M,10,FALSE),"")</f>
        <v/>
      </c>
      <c r="AD127" s="23" t="str">
        <f>IFERROR(VLOOKUP(E127,XC!B:M,11,FALSE),"")</f>
        <v/>
      </c>
      <c r="AE127" s="23" t="str">
        <f>IFERROR(VLOOKUP(E127,WGP!DF:DM,6,FALSE),"")</f>
        <v/>
      </c>
      <c r="AF127" s="23" t="str">
        <f>IFERROR(VLOOKUP(E127,'Road-Relay'!BU:CE,11,FALSE),"")</f>
        <v/>
      </c>
      <c r="AG127" s="43" t="str">
        <f>IFERROR(VLOOKUP(E127,'Road-Relay'!CI:CS,11,FALSE),"")</f>
        <v/>
      </c>
      <c r="AH127" s="62"/>
      <c r="AI127" s="42" t="str">
        <f t="shared" si="103"/>
        <v/>
      </c>
      <c r="AJ127" s="42" t="str">
        <f t="shared" si="104"/>
        <v/>
      </c>
      <c r="AK127" s="42" t="str">
        <f t="shared" si="105"/>
        <v/>
      </c>
      <c r="AL127" s="42" t="str">
        <f t="shared" si="106"/>
        <v/>
      </c>
      <c r="AM127" s="42" t="str">
        <f t="shared" si="107"/>
        <v/>
      </c>
      <c r="AN127" s="42" t="str">
        <f t="shared" si="108"/>
        <v/>
      </c>
      <c r="AO127" s="21" t="str">
        <f t="shared" si="109"/>
        <v/>
      </c>
      <c r="AP127" s="21" t="str">
        <f t="shared" si="110"/>
        <v/>
      </c>
      <c r="AQ127" s="21" t="str">
        <f t="shared" si="111"/>
        <v/>
      </c>
      <c r="AR127" s="21" t="str">
        <f t="shared" si="112"/>
        <v/>
      </c>
      <c r="AS127" s="42" t="str">
        <f t="shared" si="113"/>
        <v/>
      </c>
      <c r="AT127" s="42" t="str">
        <f t="shared" si="114"/>
        <v/>
      </c>
      <c r="AU127" s="42" t="str">
        <f t="shared" si="115"/>
        <v/>
      </c>
      <c r="AV127" s="42" t="str">
        <f t="shared" si="116"/>
        <v/>
      </c>
      <c r="AW127" s="42" t="str">
        <f t="shared" si="117"/>
        <v/>
      </c>
      <c r="AX127" s="42" t="str">
        <f t="shared" si="118"/>
        <v/>
      </c>
      <c r="AY127" s="42" t="str">
        <f t="shared" si="119"/>
        <v/>
      </c>
      <c r="AZ127" s="21" t="str">
        <f t="shared" si="120"/>
        <v/>
      </c>
      <c r="BA127" s="21" t="str">
        <f t="shared" si="121"/>
        <v/>
      </c>
      <c r="BB127" s="21" t="str">
        <f t="shared" si="122"/>
        <v/>
      </c>
      <c r="BC127" s="21" t="str">
        <f t="shared" si="123"/>
        <v>N</v>
      </c>
      <c r="BD127" s="21" t="str">
        <f t="shared" si="124"/>
        <v>N</v>
      </c>
      <c r="BE127" s="21" t="str">
        <f t="shared" si="125"/>
        <v>N</v>
      </c>
      <c r="BF127" s="21" t="str">
        <f t="shared" si="126"/>
        <v>N</v>
      </c>
      <c r="BG127" s="21">
        <f t="shared" si="127"/>
        <v>0</v>
      </c>
      <c r="BH127" s="21"/>
    </row>
    <row r="128" spans="2:60" x14ac:dyDescent="0.25">
      <c r="B128" s="22">
        <v>122</v>
      </c>
      <c r="C128" s="22">
        <f t="shared" si="129"/>
        <v>0</v>
      </c>
      <c r="D128" s="22">
        <v>122</v>
      </c>
      <c r="E128" s="130"/>
      <c r="F128" s="65">
        <f t="shared" si="98"/>
        <v>0</v>
      </c>
      <c r="G128" s="42">
        <f t="shared" si="99"/>
        <v>0</v>
      </c>
      <c r="H128" s="25">
        <f t="shared" si="100"/>
        <v>0</v>
      </c>
      <c r="I128" s="43">
        <f t="shared" si="101"/>
        <v>0</v>
      </c>
      <c r="J128" s="43" t="str">
        <f t="shared" si="102"/>
        <v>N</v>
      </c>
      <c r="K128" s="23" t="str">
        <f>IFERROR(VLOOKUP(E128,XC!B:M,2,FALSE),"")</f>
        <v/>
      </c>
      <c r="L128" s="23" t="str">
        <f>IFERROR(VLOOKUP(E128,XC!B:M,3,FALSE),"")</f>
        <v/>
      </c>
      <c r="M128" s="23" t="str">
        <f>IFERROR(VLOOKUP(E128,WGP!CM:CT,6,FALSE),"")</f>
        <v/>
      </c>
      <c r="N128" s="23" t="str">
        <f>IFERROR(VLOOKUP(E128,XC!B:M,4,FALSE),"")</f>
        <v/>
      </c>
      <c r="O128" s="23" t="str">
        <f>IFERROR(VLOOKUP(E128,WGP!BS:BZ,6,FALSE),"")</f>
        <v/>
      </c>
      <c r="P128" s="22" t="str">
        <f>IFERROR(VLOOKUP(E128,'Road-Relay'!C:M,11,FALSE),"")</f>
        <v/>
      </c>
      <c r="Q128" s="23" t="str">
        <f>IFERROR(VLOOKUP(E128,XC!B:M,5,FALSE),"")</f>
        <v/>
      </c>
      <c r="R128" s="24" t="str">
        <f>IFERROR(VLOOKUP(E128,'Road-Relay'!Q:AA,11,FALSE),"")</f>
        <v/>
      </c>
      <c r="S128" s="34" t="str">
        <f>IFERROR(VLOOKUP(E128,WGP!AY:BF,6,FALSE),"")</f>
        <v/>
      </c>
      <c r="T128" s="34" t="str">
        <f>IFERROR(VLOOKUP(E128,XC!B:M,6,FALSE),"")</f>
        <v/>
      </c>
      <c r="U128" s="23" t="str">
        <f>IFERROR(VLOOKUP(E128,'Road-Relay'!AE:AO,11,FALSE),"")</f>
        <v/>
      </c>
      <c r="V128" s="23" t="str">
        <f>IFERROR(VLOOKUP(E128,WGP!AE:AL,6,FALSE),"")</f>
        <v/>
      </c>
      <c r="W128" s="23" t="str">
        <f>IFERROR(VLOOKUP(E128,XC!B:M,7,FALSE),"")</f>
        <v/>
      </c>
      <c r="X128" s="23" t="str">
        <f>IFERROR(VLOOKUP(E128,'Road-Relay'!AS:BC,11,FALSE),"")</f>
        <v/>
      </c>
      <c r="Y128" s="22" t="str">
        <f>IFERROR(VLOOKUP(E128,WGP!K:R,6,FALSE),"")</f>
        <v/>
      </c>
      <c r="Z128" s="22" t="str">
        <f>IFERROR(VLOOKUP(E128,XC!B:M,8,FALSE),"")</f>
        <v/>
      </c>
      <c r="AA128" s="22" t="str">
        <f>IFERROR(VLOOKUP(E128,XC!B:M,9,FALSE),"")</f>
        <v/>
      </c>
      <c r="AB128" s="23" t="str">
        <f>IFERROR(VLOOKUP(E128,'Road-Relay'!BG:BQ,11,FALSE),"")</f>
        <v/>
      </c>
      <c r="AC128" s="23" t="str">
        <f>IFERROR(VLOOKUP(E128,XC!B:M,10,FALSE),"")</f>
        <v/>
      </c>
      <c r="AD128" s="23" t="str">
        <f>IFERROR(VLOOKUP(E128,XC!B:M,11,FALSE),"")</f>
        <v/>
      </c>
      <c r="AE128" s="23" t="str">
        <f>IFERROR(VLOOKUP(E128,WGP!DF:DM,6,FALSE),"")</f>
        <v/>
      </c>
      <c r="AF128" s="23" t="str">
        <f>IFERROR(VLOOKUP(E128,'Road-Relay'!BU:CE,11,FALSE),"")</f>
        <v/>
      </c>
      <c r="AG128" s="43" t="str">
        <f>IFERROR(VLOOKUP(E128,'Road-Relay'!CI:CS,11,FALSE),"")</f>
        <v/>
      </c>
      <c r="AH128" s="62"/>
      <c r="AI128" s="42" t="str">
        <f t="shared" si="103"/>
        <v/>
      </c>
      <c r="AJ128" s="42" t="str">
        <f t="shared" si="104"/>
        <v/>
      </c>
      <c r="AK128" s="42" t="str">
        <f t="shared" si="105"/>
        <v/>
      </c>
      <c r="AL128" s="42" t="str">
        <f t="shared" si="106"/>
        <v/>
      </c>
      <c r="AM128" s="42" t="str">
        <f t="shared" si="107"/>
        <v/>
      </c>
      <c r="AN128" s="42" t="str">
        <f t="shared" si="108"/>
        <v/>
      </c>
      <c r="AO128" s="21" t="str">
        <f t="shared" si="109"/>
        <v/>
      </c>
      <c r="AP128" s="21" t="str">
        <f t="shared" si="110"/>
        <v/>
      </c>
      <c r="AQ128" s="21" t="str">
        <f t="shared" si="111"/>
        <v/>
      </c>
      <c r="AR128" s="21" t="str">
        <f t="shared" si="112"/>
        <v/>
      </c>
      <c r="AS128" s="42" t="str">
        <f t="shared" si="113"/>
        <v/>
      </c>
      <c r="AT128" s="42" t="str">
        <f t="shared" si="114"/>
        <v/>
      </c>
      <c r="AU128" s="42" t="str">
        <f t="shared" si="115"/>
        <v/>
      </c>
      <c r="AV128" s="42" t="str">
        <f t="shared" si="116"/>
        <v/>
      </c>
      <c r="AW128" s="42" t="str">
        <f t="shared" si="117"/>
        <v/>
      </c>
      <c r="AX128" s="42" t="str">
        <f t="shared" si="118"/>
        <v/>
      </c>
      <c r="AY128" s="42" t="str">
        <f t="shared" si="119"/>
        <v/>
      </c>
      <c r="AZ128" s="21" t="str">
        <f t="shared" si="120"/>
        <v/>
      </c>
      <c r="BA128" s="21" t="str">
        <f t="shared" si="121"/>
        <v/>
      </c>
      <c r="BB128" s="21" t="str">
        <f t="shared" si="122"/>
        <v/>
      </c>
      <c r="BC128" s="21" t="str">
        <f t="shared" si="123"/>
        <v>N</v>
      </c>
      <c r="BD128" s="21" t="str">
        <f t="shared" si="124"/>
        <v>N</v>
      </c>
      <c r="BE128" s="21" t="str">
        <f t="shared" si="125"/>
        <v>N</v>
      </c>
      <c r="BF128" s="21" t="str">
        <f t="shared" si="126"/>
        <v>N</v>
      </c>
      <c r="BG128" s="21">
        <f t="shared" si="127"/>
        <v>0</v>
      </c>
      <c r="BH128" s="21"/>
    </row>
    <row r="129" spans="2:60" x14ac:dyDescent="0.25">
      <c r="B129" s="22">
        <v>123</v>
      </c>
      <c r="C129" s="22">
        <f t="shared" si="129"/>
        <v>0</v>
      </c>
      <c r="D129" s="22">
        <v>123</v>
      </c>
      <c r="E129" s="130"/>
      <c r="F129" s="65">
        <f t="shared" si="98"/>
        <v>0</v>
      </c>
      <c r="G129" s="42">
        <f t="shared" si="99"/>
        <v>0</v>
      </c>
      <c r="H129" s="25">
        <f t="shared" si="100"/>
        <v>0</v>
      </c>
      <c r="I129" s="43">
        <f t="shared" si="101"/>
        <v>0</v>
      </c>
      <c r="J129" s="43" t="str">
        <f t="shared" si="102"/>
        <v>N</v>
      </c>
      <c r="K129" s="23" t="str">
        <f>IFERROR(VLOOKUP(E129,XC!B:M,2,FALSE),"")</f>
        <v/>
      </c>
      <c r="L129" s="23" t="str">
        <f>IFERROR(VLOOKUP(E129,XC!B:M,3,FALSE),"")</f>
        <v/>
      </c>
      <c r="M129" s="23" t="str">
        <f>IFERROR(VLOOKUP(E129,WGP!CM:CT,6,FALSE),"")</f>
        <v/>
      </c>
      <c r="N129" s="23" t="str">
        <f>IFERROR(VLOOKUP(E129,XC!B:M,4,FALSE),"")</f>
        <v/>
      </c>
      <c r="O129" s="23" t="str">
        <f>IFERROR(VLOOKUP(E129,WGP!BS:BZ,6,FALSE),"")</f>
        <v/>
      </c>
      <c r="P129" s="22" t="str">
        <f>IFERROR(VLOOKUP(E129,'Road-Relay'!C:M,11,FALSE),"")</f>
        <v/>
      </c>
      <c r="Q129" s="23" t="str">
        <f>IFERROR(VLOOKUP(E129,XC!B:M,5,FALSE),"")</f>
        <v/>
      </c>
      <c r="R129" s="24" t="str">
        <f>IFERROR(VLOOKUP(E129,'Road-Relay'!Q:AA,11,FALSE),"")</f>
        <v/>
      </c>
      <c r="S129" s="34" t="str">
        <f>IFERROR(VLOOKUP(E129,WGP!AY:BF,6,FALSE),"")</f>
        <v/>
      </c>
      <c r="T129" s="34" t="str">
        <f>IFERROR(VLOOKUP(E129,XC!B:M,6,FALSE),"")</f>
        <v/>
      </c>
      <c r="U129" s="23" t="str">
        <f>IFERROR(VLOOKUP(E129,'Road-Relay'!AE:AO,11,FALSE),"")</f>
        <v/>
      </c>
      <c r="V129" s="23" t="str">
        <f>IFERROR(VLOOKUP(E129,WGP!AE:AL,6,FALSE),"")</f>
        <v/>
      </c>
      <c r="W129" s="23" t="str">
        <f>IFERROR(VLOOKUP(E129,XC!B:M,7,FALSE),"")</f>
        <v/>
      </c>
      <c r="X129" s="23" t="str">
        <f>IFERROR(VLOOKUP(E129,'Road-Relay'!AS:BC,11,FALSE),"")</f>
        <v/>
      </c>
      <c r="Y129" s="22" t="str">
        <f>IFERROR(VLOOKUP(E129,WGP!K:R,6,FALSE),"")</f>
        <v/>
      </c>
      <c r="Z129" s="22" t="str">
        <f>IFERROR(VLOOKUP(E129,XC!B:M,8,FALSE),"")</f>
        <v/>
      </c>
      <c r="AA129" s="22" t="str">
        <f>IFERROR(VLOOKUP(E129,XC!B:M,9,FALSE),"")</f>
        <v/>
      </c>
      <c r="AB129" s="23" t="str">
        <f>IFERROR(VLOOKUP(E129,'Road-Relay'!BG:BQ,11,FALSE),"")</f>
        <v/>
      </c>
      <c r="AC129" s="23" t="str">
        <f>IFERROR(VLOOKUP(E129,XC!B:M,10,FALSE),"")</f>
        <v/>
      </c>
      <c r="AD129" s="23" t="str">
        <f>IFERROR(VLOOKUP(E129,XC!B:M,11,FALSE),"")</f>
        <v/>
      </c>
      <c r="AE129" s="23" t="str">
        <f>IFERROR(VLOOKUP(E129,WGP!DF:DM,6,FALSE),"")</f>
        <v/>
      </c>
      <c r="AF129" s="23" t="str">
        <f>IFERROR(VLOOKUP(E129,'Road-Relay'!BU:CE,11,FALSE),"")</f>
        <v/>
      </c>
      <c r="AG129" s="43" t="str">
        <f>IFERROR(VLOOKUP(E129,'Road-Relay'!CI:CS,11,FALSE),"")</f>
        <v/>
      </c>
      <c r="AH129" s="62"/>
      <c r="AI129" s="42" t="str">
        <f t="shared" si="103"/>
        <v/>
      </c>
      <c r="AJ129" s="42" t="str">
        <f t="shared" si="104"/>
        <v/>
      </c>
      <c r="AK129" s="42" t="str">
        <f t="shared" si="105"/>
        <v/>
      </c>
      <c r="AL129" s="42" t="str">
        <f t="shared" si="106"/>
        <v/>
      </c>
      <c r="AM129" s="42" t="str">
        <f t="shared" si="107"/>
        <v/>
      </c>
      <c r="AN129" s="42" t="str">
        <f t="shared" si="108"/>
        <v/>
      </c>
      <c r="AO129" s="21" t="str">
        <f t="shared" si="109"/>
        <v/>
      </c>
      <c r="AP129" s="21" t="str">
        <f t="shared" si="110"/>
        <v/>
      </c>
      <c r="AQ129" s="21" t="str">
        <f t="shared" si="111"/>
        <v/>
      </c>
      <c r="AR129" s="21" t="str">
        <f t="shared" si="112"/>
        <v/>
      </c>
      <c r="AS129" s="42" t="str">
        <f t="shared" si="113"/>
        <v/>
      </c>
      <c r="AT129" s="42" t="str">
        <f t="shared" si="114"/>
        <v/>
      </c>
      <c r="AU129" s="42" t="str">
        <f t="shared" si="115"/>
        <v/>
      </c>
      <c r="AV129" s="42" t="str">
        <f t="shared" si="116"/>
        <v/>
      </c>
      <c r="AW129" s="42" t="str">
        <f t="shared" si="117"/>
        <v/>
      </c>
      <c r="AX129" s="42" t="str">
        <f t="shared" si="118"/>
        <v/>
      </c>
      <c r="AY129" s="42" t="str">
        <f t="shared" si="119"/>
        <v/>
      </c>
      <c r="AZ129" s="21" t="str">
        <f t="shared" si="120"/>
        <v/>
      </c>
      <c r="BA129" s="21" t="str">
        <f t="shared" si="121"/>
        <v/>
      </c>
      <c r="BB129" s="21" t="str">
        <f t="shared" si="122"/>
        <v/>
      </c>
      <c r="BC129" s="21" t="str">
        <f t="shared" si="123"/>
        <v>N</v>
      </c>
      <c r="BD129" s="21" t="str">
        <f t="shared" si="124"/>
        <v>N</v>
      </c>
      <c r="BE129" s="21" t="str">
        <f t="shared" si="125"/>
        <v>N</v>
      </c>
      <c r="BF129" s="21" t="str">
        <f t="shared" si="126"/>
        <v>N</v>
      </c>
      <c r="BG129" s="21">
        <f t="shared" si="127"/>
        <v>0</v>
      </c>
      <c r="BH129" s="21"/>
    </row>
    <row r="130" spans="2:60" x14ac:dyDescent="0.25">
      <c r="B130" s="22">
        <v>124</v>
      </c>
      <c r="C130" s="22">
        <f t="shared" si="129"/>
        <v>0</v>
      </c>
      <c r="D130" s="22">
        <v>124</v>
      </c>
      <c r="E130" s="130"/>
      <c r="F130" s="65">
        <f t="shared" si="98"/>
        <v>0</v>
      </c>
      <c r="G130" s="42">
        <f t="shared" si="99"/>
        <v>0</v>
      </c>
      <c r="H130" s="25">
        <f t="shared" si="100"/>
        <v>0</v>
      </c>
      <c r="I130" s="43">
        <f t="shared" si="101"/>
        <v>0</v>
      </c>
      <c r="J130" s="43" t="str">
        <f t="shared" si="102"/>
        <v>N</v>
      </c>
      <c r="K130" s="23" t="str">
        <f>IFERROR(VLOOKUP(E130,XC!B:M,2,FALSE),"")</f>
        <v/>
      </c>
      <c r="L130" s="23" t="str">
        <f>IFERROR(VLOOKUP(E130,XC!B:M,3,FALSE),"")</f>
        <v/>
      </c>
      <c r="M130" s="23" t="str">
        <f>IFERROR(VLOOKUP(E130,WGP!CM:CT,6,FALSE),"")</f>
        <v/>
      </c>
      <c r="N130" s="23" t="str">
        <f>IFERROR(VLOOKUP(E130,XC!B:M,4,FALSE),"")</f>
        <v/>
      </c>
      <c r="O130" s="23" t="str">
        <f>IFERROR(VLOOKUP(E130,WGP!BS:BZ,6,FALSE),"")</f>
        <v/>
      </c>
      <c r="P130" s="22" t="str">
        <f>IFERROR(VLOOKUP(E130,'Road-Relay'!C:M,11,FALSE),"")</f>
        <v/>
      </c>
      <c r="Q130" s="23" t="str">
        <f>IFERROR(VLOOKUP(E130,XC!B:M,5,FALSE),"")</f>
        <v/>
      </c>
      <c r="R130" s="24" t="str">
        <f>IFERROR(VLOOKUP(E130,'Road-Relay'!Q:AA,11,FALSE),"")</f>
        <v/>
      </c>
      <c r="S130" s="34" t="str">
        <f>IFERROR(VLOOKUP(E130,WGP!AY:BF,6,FALSE),"")</f>
        <v/>
      </c>
      <c r="T130" s="34" t="str">
        <f>IFERROR(VLOOKUP(E130,XC!B:M,6,FALSE),"")</f>
        <v/>
      </c>
      <c r="U130" s="23" t="str">
        <f>IFERROR(VLOOKUP(E130,'Road-Relay'!AE:AO,11,FALSE),"")</f>
        <v/>
      </c>
      <c r="V130" s="23" t="str">
        <f>IFERROR(VLOOKUP(E130,WGP!AE:AL,6,FALSE),"")</f>
        <v/>
      </c>
      <c r="W130" s="23" t="str">
        <f>IFERROR(VLOOKUP(E130,XC!B:M,7,FALSE),"")</f>
        <v/>
      </c>
      <c r="X130" s="23" t="str">
        <f>IFERROR(VLOOKUP(E130,'Road-Relay'!AS:BC,11,FALSE),"")</f>
        <v/>
      </c>
      <c r="Y130" s="22" t="str">
        <f>IFERROR(VLOOKUP(E130,WGP!K:R,6,FALSE),"")</f>
        <v/>
      </c>
      <c r="Z130" s="22" t="str">
        <f>IFERROR(VLOOKUP(E130,XC!B:M,8,FALSE),"")</f>
        <v/>
      </c>
      <c r="AA130" s="22" t="str">
        <f>IFERROR(VLOOKUP(E130,XC!B:M,9,FALSE),"")</f>
        <v/>
      </c>
      <c r="AB130" s="23" t="str">
        <f>IFERROR(VLOOKUP(E130,'Road-Relay'!BG:BQ,11,FALSE),"")</f>
        <v/>
      </c>
      <c r="AC130" s="23" t="str">
        <f>IFERROR(VLOOKUP(E130,XC!B:M,10,FALSE),"")</f>
        <v/>
      </c>
      <c r="AD130" s="23" t="str">
        <f>IFERROR(VLOOKUP(E130,XC!B:M,11,FALSE),"")</f>
        <v/>
      </c>
      <c r="AE130" s="23" t="str">
        <f>IFERROR(VLOOKUP(E130,WGP!DF:DM,6,FALSE),"")</f>
        <v/>
      </c>
      <c r="AF130" s="23" t="str">
        <f>IFERROR(VLOOKUP(E130,'Road-Relay'!BU:CE,11,FALSE),"")</f>
        <v/>
      </c>
      <c r="AG130" s="43" t="str">
        <f>IFERROR(VLOOKUP(E130,'Road-Relay'!CI:CS,11,FALSE),"")</f>
        <v/>
      </c>
      <c r="AH130" s="62"/>
      <c r="AI130" s="42" t="str">
        <f t="shared" si="103"/>
        <v/>
      </c>
      <c r="AJ130" s="42" t="str">
        <f t="shared" si="104"/>
        <v/>
      </c>
      <c r="AK130" s="42" t="str">
        <f t="shared" si="105"/>
        <v/>
      </c>
      <c r="AL130" s="42" t="str">
        <f t="shared" si="106"/>
        <v/>
      </c>
      <c r="AM130" s="42" t="str">
        <f t="shared" si="107"/>
        <v/>
      </c>
      <c r="AN130" s="42" t="str">
        <f t="shared" si="108"/>
        <v/>
      </c>
      <c r="AO130" s="21" t="str">
        <f t="shared" si="109"/>
        <v/>
      </c>
      <c r="AP130" s="21" t="str">
        <f t="shared" si="110"/>
        <v/>
      </c>
      <c r="AQ130" s="21" t="str">
        <f t="shared" si="111"/>
        <v/>
      </c>
      <c r="AR130" s="21" t="str">
        <f t="shared" si="112"/>
        <v/>
      </c>
      <c r="AS130" s="42" t="str">
        <f t="shared" si="113"/>
        <v/>
      </c>
      <c r="AT130" s="42" t="str">
        <f t="shared" si="114"/>
        <v/>
      </c>
      <c r="AU130" s="42" t="str">
        <f t="shared" si="115"/>
        <v/>
      </c>
      <c r="AV130" s="42" t="str">
        <f t="shared" si="116"/>
        <v/>
      </c>
      <c r="AW130" s="42" t="str">
        <f t="shared" si="117"/>
        <v/>
      </c>
      <c r="AX130" s="42" t="str">
        <f t="shared" si="118"/>
        <v/>
      </c>
      <c r="AY130" s="42" t="str">
        <f t="shared" si="119"/>
        <v/>
      </c>
      <c r="AZ130" s="21" t="str">
        <f t="shared" si="120"/>
        <v/>
      </c>
      <c r="BA130" s="21" t="str">
        <f t="shared" si="121"/>
        <v/>
      </c>
      <c r="BB130" s="21" t="str">
        <f t="shared" si="122"/>
        <v/>
      </c>
      <c r="BC130" s="21" t="str">
        <f t="shared" si="123"/>
        <v>N</v>
      </c>
      <c r="BD130" s="21" t="str">
        <f t="shared" si="124"/>
        <v>N</v>
      </c>
      <c r="BE130" s="21" t="str">
        <f t="shared" si="125"/>
        <v>N</v>
      </c>
      <c r="BF130" s="21" t="str">
        <f t="shared" si="126"/>
        <v>N</v>
      </c>
      <c r="BG130" s="21">
        <f t="shared" si="127"/>
        <v>0</v>
      </c>
      <c r="BH130" s="21"/>
    </row>
    <row r="131" spans="2:60" x14ac:dyDescent="0.25">
      <c r="B131" s="22">
        <v>125</v>
      </c>
      <c r="C131" s="22">
        <f t="shared" si="129"/>
        <v>0</v>
      </c>
      <c r="D131" s="22">
        <v>125</v>
      </c>
      <c r="E131" s="130"/>
      <c r="F131" s="65">
        <f t="shared" si="98"/>
        <v>0</v>
      </c>
      <c r="G131" s="42">
        <f t="shared" si="99"/>
        <v>0</v>
      </c>
      <c r="H131" s="25">
        <f t="shared" si="100"/>
        <v>0</v>
      </c>
      <c r="I131" s="43">
        <f t="shared" si="101"/>
        <v>0</v>
      </c>
      <c r="J131" s="43" t="str">
        <f t="shared" si="102"/>
        <v>N</v>
      </c>
      <c r="K131" s="23" t="str">
        <f>IFERROR(VLOOKUP(E131,XC!B:M,2,FALSE),"")</f>
        <v/>
      </c>
      <c r="L131" s="23" t="str">
        <f>IFERROR(VLOOKUP(E131,XC!B:M,3,FALSE),"")</f>
        <v/>
      </c>
      <c r="M131" s="23" t="str">
        <f>IFERROR(VLOOKUP(E131,WGP!CM:CT,6,FALSE),"")</f>
        <v/>
      </c>
      <c r="N131" s="23" t="str">
        <f>IFERROR(VLOOKUP(E131,XC!B:M,4,FALSE),"")</f>
        <v/>
      </c>
      <c r="O131" s="23" t="str">
        <f>IFERROR(VLOOKUP(E131,WGP!BS:BZ,6,FALSE),"")</f>
        <v/>
      </c>
      <c r="P131" s="22" t="str">
        <f>IFERROR(VLOOKUP(E131,'Road-Relay'!C:M,11,FALSE),"")</f>
        <v/>
      </c>
      <c r="Q131" s="23" t="str">
        <f>IFERROR(VLOOKUP(E131,XC!B:M,5,FALSE),"")</f>
        <v/>
      </c>
      <c r="R131" s="24" t="str">
        <f>IFERROR(VLOOKUP(E131,'Road-Relay'!Q:AA,11,FALSE),"")</f>
        <v/>
      </c>
      <c r="S131" s="34" t="str">
        <f>IFERROR(VLOOKUP(E131,WGP!AY:BF,6,FALSE),"")</f>
        <v/>
      </c>
      <c r="T131" s="34" t="str">
        <f>IFERROR(VLOOKUP(E131,XC!B:M,6,FALSE),"")</f>
        <v/>
      </c>
      <c r="U131" s="23" t="str">
        <f>IFERROR(VLOOKUP(E131,'Road-Relay'!AE:AO,11,FALSE),"")</f>
        <v/>
      </c>
      <c r="V131" s="23" t="str">
        <f>IFERROR(VLOOKUP(E131,WGP!AE:AL,6,FALSE),"")</f>
        <v/>
      </c>
      <c r="W131" s="23" t="str">
        <f>IFERROR(VLOOKUP(E131,XC!B:M,7,FALSE),"")</f>
        <v/>
      </c>
      <c r="X131" s="23" t="str">
        <f>IFERROR(VLOOKUP(E131,'Road-Relay'!AS:BC,11,FALSE),"")</f>
        <v/>
      </c>
      <c r="Y131" s="22" t="str">
        <f>IFERROR(VLOOKUP(E131,WGP!K:R,6,FALSE),"")</f>
        <v/>
      </c>
      <c r="Z131" s="22" t="str">
        <f>IFERROR(VLOOKUP(E131,XC!B:M,8,FALSE),"")</f>
        <v/>
      </c>
      <c r="AA131" s="22" t="str">
        <f>IFERROR(VLOOKUP(E131,XC!B:M,9,FALSE),"")</f>
        <v/>
      </c>
      <c r="AB131" s="23" t="str">
        <f>IFERROR(VLOOKUP(E131,'Road-Relay'!BG:BQ,11,FALSE),"")</f>
        <v/>
      </c>
      <c r="AC131" s="23" t="str">
        <f>IFERROR(VLOOKUP(E131,XC!B:M,10,FALSE),"")</f>
        <v/>
      </c>
      <c r="AD131" s="23" t="str">
        <f>IFERROR(VLOOKUP(E131,XC!B:M,11,FALSE),"")</f>
        <v/>
      </c>
      <c r="AE131" s="23" t="str">
        <f>IFERROR(VLOOKUP(E131,WGP!DF:DM,6,FALSE),"")</f>
        <v/>
      </c>
      <c r="AF131" s="23" t="str">
        <f>IFERROR(VLOOKUP(E131,'Road-Relay'!BU:CE,11,FALSE),"")</f>
        <v/>
      </c>
      <c r="AG131" s="43" t="str">
        <f>IFERROR(VLOOKUP(E131,'Road-Relay'!CI:CS,11,FALSE),"")</f>
        <v/>
      </c>
      <c r="AH131" s="62"/>
      <c r="AI131" s="42" t="str">
        <f t="shared" si="103"/>
        <v/>
      </c>
      <c r="AJ131" s="42" t="str">
        <f t="shared" si="104"/>
        <v/>
      </c>
      <c r="AK131" s="42" t="str">
        <f t="shared" si="105"/>
        <v/>
      </c>
      <c r="AL131" s="42" t="str">
        <f t="shared" si="106"/>
        <v/>
      </c>
      <c r="AM131" s="42" t="str">
        <f t="shared" si="107"/>
        <v/>
      </c>
      <c r="AN131" s="42" t="str">
        <f t="shared" si="108"/>
        <v/>
      </c>
      <c r="AO131" s="21" t="str">
        <f t="shared" si="109"/>
        <v/>
      </c>
      <c r="AP131" s="21" t="str">
        <f t="shared" si="110"/>
        <v/>
      </c>
      <c r="AQ131" s="21" t="str">
        <f t="shared" si="111"/>
        <v/>
      </c>
      <c r="AR131" s="21" t="str">
        <f t="shared" si="112"/>
        <v/>
      </c>
      <c r="AS131" s="42" t="str">
        <f t="shared" si="113"/>
        <v/>
      </c>
      <c r="AT131" s="42" t="str">
        <f t="shared" si="114"/>
        <v/>
      </c>
      <c r="AU131" s="42" t="str">
        <f t="shared" si="115"/>
        <v/>
      </c>
      <c r="AV131" s="42" t="str">
        <f t="shared" si="116"/>
        <v/>
      </c>
      <c r="AW131" s="42" t="str">
        <f t="shared" si="117"/>
        <v/>
      </c>
      <c r="AX131" s="42" t="str">
        <f t="shared" si="118"/>
        <v/>
      </c>
      <c r="AY131" s="42" t="str">
        <f t="shared" si="119"/>
        <v/>
      </c>
      <c r="AZ131" s="21" t="str">
        <f t="shared" si="120"/>
        <v/>
      </c>
      <c r="BA131" s="21" t="str">
        <f t="shared" si="121"/>
        <v/>
      </c>
      <c r="BB131" s="21" t="str">
        <f t="shared" si="122"/>
        <v/>
      </c>
      <c r="BC131" s="21" t="str">
        <f t="shared" si="123"/>
        <v>N</v>
      </c>
      <c r="BD131" s="21" t="str">
        <f t="shared" si="124"/>
        <v>N</v>
      </c>
      <c r="BE131" s="21" t="str">
        <f t="shared" si="125"/>
        <v>N</v>
      </c>
      <c r="BF131" s="21" t="str">
        <f t="shared" si="126"/>
        <v>N</v>
      </c>
      <c r="BG131" s="21">
        <f t="shared" si="127"/>
        <v>0</v>
      </c>
      <c r="BH131" s="21"/>
    </row>
    <row r="132" spans="2:60" x14ac:dyDescent="0.25">
      <c r="B132" s="22">
        <v>126</v>
      </c>
      <c r="C132" s="22">
        <f t="shared" ref="C132" si="130">B132-D132</f>
        <v>0</v>
      </c>
      <c r="D132" s="22">
        <v>126</v>
      </c>
      <c r="E132" s="130"/>
      <c r="F132" s="65">
        <f t="shared" si="98"/>
        <v>0</v>
      </c>
      <c r="G132" s="42">
        <f t="shared" si="99"/>
        <v>0</v>
      </c>
      <c r="H132" s="25">
        <f t="shared" si="100"/>
        <v>0</v>
      </c>
      <c r="I132" s="43">
        <f t="shared" si="101"/>
        <v>0</v>
      </c>
      <c r="J132" s="43" t="str">
        <f t="shared" si="102"/>
        <v>N</v>
      </c>
      <c r="K132" s="23" t="str">
        <f>IFERROR(VLOOKUP(E132,XC!B:M,2,FALSE),"")</f>
        <v/>
      </c>
      <c r="L132" s="23" t="str">
        <f>IFERROR(VLOOKUP(E132,XC!B:M,3,FALSE),"")</f>
        <v/>
      </c>
      <c r="M132" s="23" t="str">
        <f>IFERROR(VLOOKUP(E132,WGP!CM:CT,6,FALSE),"")</f>
        <v/>
      </c>
      <c r="N132" s="23" t="str">
        <f>IFERROR(VLOOKUP(E132,XC!B:M,4,FALSE),"")</f>
        <v/>
      </c>
      <c r="O132" s="23" t="str">
        <f>IFERROR(VLOOKUP(E132,WGP!BS:BZ,6,FALSE),"")</f>
        <v/>
      </c>
      <c r="P132" s="22" t="str">
        <f>IFERROR(VLOOKUP(E132,'Road-Relay'!C:M,11,FALSE),"")</f>
        <v/>
      </c>
      <c r="Q132" s="23" t="str">
        <f>IFERROR(VLOOKUP(E132,XC!B:M,5,FALSE),"")</f>
        <v/>
      </c>
      <c r="R132" s="24" t="str">
        <f>IFERROR(VLOOKUP(E132,'Road-Relay'!Q:AA,11,FALSE),"")</f>
        <v/>
      </c>
      <c r="S132" s="34" t="str">
        <f>IFERROR(VLOOKUP(E132,WGP!AY:BF,6,FALSE),"")</f>
        <v/>
      </c>
      <c r="T132" s="34" t="str">
        <f>IFERROR(VLOOKUP(E132,XC!B:M,6,FALSE),"")</f>
        <v/>
      </c>
      <c r="U132" s="23" t="str">
        <f>IFERROR(VLOOKUP(E132,'Road-Relay'!AE:AO,11,FALSE),"")</f>
        <v/>
      </c>
      <c r="V132" s="23" t="str">
        <f>IFERROR(VLOOKUP(E132,WGP!AE:AL,6,FALSE),"")</f>
        <v/>
      </c>
      <c r="W132" s="23" t="str">
        <f>IFERROR(VLOOKUP(E132,XC!B:M,7,FALSE),"")</f>
        <v/>
      </c>
      <c r="X132" s="23" t="str">
        <f>IFERROR(VLOOKUP(E132,'Road-Relay'!AS:BC,11,FALSE),"")</f>
        <v/>
      </c>
      <c r="Y132" s="22" t="str">
        <f>IFERROR(VLOOKUP(E132,WGP!K:R,6,FALSE),"")</f>
        <v/>
      </c>
      <c r="Z132" s="22" t="str">
        <f>IFERROR(VLOOKUP(E132,XC!B:M,8,FALSE),"")</f>
        <v/>
      </c>
      <c r="AA132" s="22" t="str">
        <f>IFERROR(VLOOKUP(E132,XC!B:M,9,FALSE),"")</f>
        <v/>
      </c>
      <c r="AB132" s="23" t="str">
        <f>IFERROR(VLOOKUP(E132,'Road-Relay'!BG:BQ,11,FALSE),"")</f>
        <v/>
      </c>
      <c r="AC132" s="23" t="str">
        <f>IFERROR(VLOOKUP(E132,XC!B:M,10,FALSE),"")</f>
        <v/>
      </c>
      <c r="AD132" s="23" t="str">
        <f>IFERROR(VLOOKUP(E132,XC!B:M,11,FALSE),"")</f>
        <v/>
      </c>
      <c r="AE132" s="23" t="str">
        <f>IFERROR(VLOOKUP(E132,WGP!DF:DM,6,FALSE),"")</f>
        <v/>
      </c>
      <c r="AF132" s="23" t="str">
        <f>IFERROR(VLOOKUP(E132,'Road-Relay'!BU:CE,11,FALSE),"")</f>
        <v/>
      </c>
      <c r="AG132" s="43" t="str">
        <f>IFERROR(VLOOKUP(E132,'Road-Relay'!CI:CS,11,FALSE),"")</f>
        <v/>
      </c>
      <c r="AH132" s="62"/>
      <c r="AI132" s="42" t="str">
        <f t="shared" si="103"/>
        <v/>
      </c>
      <c r="AJ132" s="42" t="str">
        <f t="shared" si="104"/>
        <v/>
      </c>
      <c r="AK132" s="42" t="str">
        <f t="shared" si="105"/>
        <v/>
      </c>
      <c r="AL132" s="42" t="str">
        <f t="shared" si="106"/>
        <v/>
      </c>
      <c r="AM132" s="42" t="str">
        <f t="shared" si="107"/>
        <v/>
      </c>
      <c r="AN132" s="42" t="str">
        <f t="shared" si="108"/>
        <v/>
      </c>
      <c r="AO132" s="21" t="str">
        <f t="shared" si="109"/>
        <v/>
      </c>
      <c r="AP132" s="21" t="str">
        <f t="shared" si="110"/>
        <v/>
      </c>
      <c r="AQ132" s="21" t="str">
        <f t="shared" si="111"/>
        <v/>
      </c>
      <c r="AR132" s="21" t="str">
        <f t="shared" si="112"/>
        <v/>
      </c>
      <c r="AS132" s="42" t="str">
        <f t="shared" si="113"/>
        <v/>
      </c>
      <c r="AT132" s="42" t="str">
        <f t="shared" si="114"/>
        <v/>
      </c>
      <c r="AU132" s="42" t="str">
        <f t="shared" si="115"/>
        <v/>
      </c>
      <c r="AV132" s="42" t="str">
        <f t="shared" si="116"/>
        <v/>
      </c>
      <c r="AW132" s="42" t="str">
        <f t="shared" si="117"/>
        <v/>
      </c>
      <c r="AX132" s="42" t="str">
        <f t="shared" si="118"/>
        <v/>
      </c>
      <c r="AY132" s="42" t="str">
        <f t="shared" si="119"/>
        <v/>
      </c>
      <c r="AZ132" s="21" t="str">
        <f t="shared" si="120"/>
        <v/>
      </c>
      <c r="BA132" s="21" t="str">
        <f t="shared" si="121"/>
        <v/>
      </c>
      <c r="BB132" s="21" t="str">
        <f t="shared" si="122"/>
        <v/>
      </c>
      <c r="BC132" s="21" t="str">
        <f t="shared" si="123"/>
        <v>N</v>
      </c>
      <c r="BD132" s="21" t="str">
        <f t="shared" si="124"/>
        <v>N</v>
      </c>
      <c r="BE132" s="21" t="str">
        <f t="shared" si="125"/>
        <v>N</v>
      </c>
      <c r="BF132" s="21" t="str">
        <f t="shared" si="126"/>
        <v>N</v>
      </c>
      <c r="BG132" s="21">
        <f t="shared" si="127"/>
        <v>0</v>
      </c>
      <c r="BH132" s="21"/>
    </row>
    <row r="133" spans="2:60" x14ac:dyDescent="0.25">
      <c r="B133" s="22">
        <v>127</v>
      </c>
      <c r="C133" s="22">
        <f t="shared" ref="C133" si="131">B133-D133</f>
        <v>0</v>
      </c>
      <c r="D133" s="22">
        <v>127</v>
      </c>
      <c r="E133" s="130"/>
      <c r="F133" s="65">
        <f t="shared" si="98"/>
        <v>0</v>
      </c>
      <c r="G133" s="42">
        <f t="shared" si="99"/>
        <v>0</v>
      </c>
      <c r="H133" s="25">
        <f t="shared" si="100"/>
        <v>0</v>
      </c>
      <c r="I133" s="43">
        <f t="shared" si="101"/>
        <v>0</v>
      </c>
      <c r="J133" s="43" t="str">
        <f t="shared" si="102"/>
        <v>N</v>
      </c>
      <c r="K133" s="23" t="str">
        <f>IFERROR(VLOOKUP(E133,XC!B:M,2,FALSE),"")</f>
        <v/>
      </c>
      <c r="L133" s="23" t="str">
        <f>IFERROR(VLOOKUP(E133,XC!B:M,3,FALSE),"")</f>
        <v/>
      </c>
      <c r="M133" s="23" t="str">
        <f>IFERROR(VLOOKUP(E133,WGP!CM:CT,6,FALSE),"")</f>
        <v/>
      </c>
      <c r="N133" s="23" t="str">
        <f>IFERROR(VLOOKUP(E133,XC!B:M,4,FALSE),"")</f>
        <v/>
      </c>
      <c r="O133" s="23" t="str">
        <f>IFERROR(VLOOKUP(E133,WGP!BS:BZ,6,FALSE),"")</f>
        <v/>
      </c>
      <c r="P133" s="22" t="str">
        <f>IFERROR(VLOOKUP(E133,'Road-Relay'!C:M,11,FALSE),"")</f>
        <v/>
      </c>
      <c r="Q133" s="23" t="str">
        <f>IFERROR(VLOOKUP(E133,XC!B:M,5,FALSE),"")</f>
        <v/>
      </c>
      <c r="R133" s="24" t="str">
        <f>IFERROR(VLOOKUP(E133,'Road-Relay'!Q:AA,11,FALSE),"")</f>
        <v/>
      </c>
      <c r="S133" s="34" t="str">
        <f>IFERROR(VLOOKUP(E133,WGP!AY:BF,6,FALSE),"")</f>
        <v/>
      </c>
      <c r="T133" s="34" t="str">
        <f>IFERROR(VLOOKUP(E133,XC!B:M,6,FALSE),"")</f>
        <v/>
      </c>
      <c r="U133" s="23" t="str">
        <f>IFERROR(VLOOKUP(E133,'Road-Relay'!AE:AO,11,FALSE),"")</f>
        <v/>
      </c>
      <c r="V133" s="23" t="str">
        <f>IFERROR(VLOOKUP(E133,WGP!AE:AL,6,FALSE),"")</f>
        <v/>
      </c>
      <c r="W133" s="23" t="str">
        <f>IFERROR(VLOOKUP(E133,XC!B:M,7,FALSE),"")</f>
        <v/>
      </c>
      <c r="X133" s="23" t="str">
        <f>IFERROR(VLOOKUP(E133,'Road-Relay'!AS:BC,11,FALSE),"")</f>
        <v/>
      </c>
      <c r="Y133" s="22" t="str">
        <f>IFERROR(VLOOKUP(E133,WGP!K:R,6,FALSE),"")</f>
        <v/>
      </c>
      <c r="Z133" s="22" t="str">
        <f>IFERROR(VLOOKUP(E133,XC!B:M,8,FALSE),"")</f>
        <v/>
      </c>
      <c r="AA133" s="22" t="str">
        <f>IFERROR(VLOOKUP(E133,XC!B:M,9,FALSE),"")</f>
        <v/>
      </c>
      <c r="AB133" s="23" t="str">
        <f>IFERROR(VLOOKUP(E133,'Road-Relay'!BG:BQ,11,FALSE),"")</f>
        <v/>
      </c>
      <c r="AC133" s="23" t="str">
        <f>IFERROR(VLOOKUP(E133,XC!B:M,10,FALSE),"")</f>
        <v/>
      </c>
      <c r="AD133" s="23" t="str">
        <f>IFERROR(VLOOKUP(E133,XC!B:M,11,FALSE),"")</f>
        <v/>
      </c>
      <c r="AE133" s="23" t="str">
        <f>IFERROR(VLOOKUP(E133,WGP!DF:DM,6,FALSE),"")</f>
        <v/>
      </c>
      <c r="AF133" s="23" t="str">
        <f>IFERROR(VLOOKUP(E133,'Road-Relay'!BU:CE,11,FALSE),"")</f>
        <v/>
      </c>
      <c r="AG133" s="43" t="str">
        <f>IFERROR(VLOOKUP(E133,'Road-Relay'!CI:CS,11,FALSE),"")</f>
        <v/>
      </c>
      <c r="AH133" s="62"/>
      <c r="AI133" s="42" t="str">
        <f t="shared" si="103"/>
        <v/>
      </c>
      <c r="AJ133" s="42" t="str">
        <f t="shared" si="104"/>
        <v/>
      </c>
      <c r="AK133" s="42" t="str">
        <f t="shared" si="105"/>
        <v/>
      </c>
      <c r="AL133" s="42" t="str">
        <f t="shared" si="106"/>
        <v/>
      </c>
      <c r="AM133" s="42" t="str">
        <f t="shared" si="107"/>
        <v/>
      </c>
      <c r="AN133" s="42" t="str">
        <f t="shared" si="108"/>
        <v/>
      </c>
      <c r="AO133" s="21" t="str">
        <f t="shared" si="109"/>
        <v/>
      </c>
      <c r="AP133" s="21" t="str">
        <f t="shared" si="110"/>
        <v/>
      </c>
      <c r="AQ133" s="21" t="str">
        <f t="shared" si="111"/>
        <v/>
      </c>
      <c r="AR133" s="21" t="str">
        <f t="shared" si="112"/>
        <v/>
      </c>
      <c r="AS133" s="42" t="str">
        <f t="shared" si="113"/>
        <v/>
      </c>
      <c r="AT133" s="42" t="str">
        <f t="shared" si="114"/>
        <v/>
      </c>
      <c r="AU133" s="42" t="str">
        <f t="shared" si="115"/>
        <v/>
      </c>
      <c r="AV133" s="42" t="str">
        <f t="shared" si="116"/>
        <v/>
      </c>
      <c r="AW133" s="42" t="str">
        <f t="shared" si="117"/>
        <v/>
      </c>
      <c r="AX133" s="42" t="str">
        <f t="shared" si="118"/>
        <v/>
      </c>
      <c r="AY133" s="42" t="str">
        <f t="shared" si="119"/>
        <v/>
      </c>
      <c r="AZ133" s="21" t="str">
        <f t="shared" si="120"/>
        <v/>
      </c>
      <c r="BA133" s="21" t="str">
        <f t="shared" si="121"/>
        <v/>
      </c>
      <c r="BB133" s="21" t="str">
        <f t="shared" si="122"/>
        <v/>
      </c>
      <c r="BC133" s="21" t="str">
        <f t="shared" si="123"/>
        <v>N</v>
      </c>
      <c r="BD133" s="21" t="str">
        <f t="shared" si="124"/>
        <v>N</v>
      </c>
      <c r="BE133" s="21" t="str">
        <f t="shared" si="125"/>
        <v>N</v>
      </c>
      <c r="BF133" s="21" t="str">
        <f t="shared" si="126"/>
        <v>N</v>
      </c>
      <c r="BG133" s="21">
        <f t="shared" si="127"/>
        <v>0</v>
      </c>
      <c r="BH133" s="21"/>
    </row>
    <row r="134" spans="2:60" x14ac:dyDescent="0.25">
      <c r="B134" s="22">
        <v>128</v>
      </c>
      <c r="C134" s="22">
        <f t="shared" si="129"/>
        <v>0</v>
      </c>
      <c r="D134" s="22">
        <v>128</v>
      </c>
      <c r="E134" s="130"/>
      <c r="F134" s="65">
        <f t="shared" si="98"/>
        <v>0</v>
      </c>
      <c r="G134" s="42">
        <f t="shared" si="99"/>
        <v>0</v>
      </c>
      <c r="H134" s="25">
        <f t="shared" si="100"/>
        <v>0</v>
      </c>
      <c r="I134" s="43">
        <f t="shared" si="101"/>
        <v>0</v>
      </c>
      <c r="J134" s="43" t="str">
        <f t="shared" si="102"/>
        <v>N</v>
      </c>
      <c r="K134" s="23" t="str">
        <f>IFERROR(VLOOKUP(E134,XC!B:M,2,FALSE),"")</f>
        <v/>
      </c>
      <c r="L134" s="23" t="str">
        <f>IFERROR(VLOOKUP(E134,XC!B:M,3,FALSE),"")</f>
        <v/>
      </c>
      <c r="M134" s="23" t="str">
        <f>IFERROR(VLOOKUP(E134,WGP!CM:CT,6,FALSE),"")</f>
        <v/>
      </c>
      <c r="N134" s="23" t="str">
        <f>IFERROR(VLOOKUP(E134,XC!B:M,4,FALSE),"")</f>
        <v/>
      </c>
      <c r="O134" s="23" t="str">
        <f>IFERROR(VLOOKUP(E134,WGP!BS:BZ,6,FALSE),"")</f>
        <v/>
      </c>
      <c r="P134" s="22" t="str">
        <f>IFERROR(VLOOKUP(E134,'Road-Relay'!C:M,11,FALSE),"")</f>
        <v/>
      </c>
      <c r="Q134" s="23" t="str">
        <f>IFERROR(VLOOKUP(E134,XC!B:M,5,FALSE),"")</f>
        <v/>
      </c>
      <c r="R134" s="24" t="str">
        <f>IFERROR(VLOOKUP(E134,'Road-Relay'!Q:AA,11,FALSE),"")</f>
        <v/>
      </c>
      <c r="S134" s="34" t="str">
        <f>IFERROR(VLOOKUP(E134,WGP!AY:BF,6,FALSE),"")</f>
        <v/>
      </c>
      <c r="T134" s="34" t="str">
        <f>IFERROR(VLOOKUP(E134,XC!B:M,6,FALSE),"")</f>
        <v/>
      </c>
      <c r="U134" s="23" t="str">
        <f>IFERROR(VLOOKUP(E134,'Road-Relay'!AE:AO,11,FALSE),"")</f>
        <v/>
      </c>
      <c r="V134" s="23" t="str">
        <f>IFERROR(VLOOKUP(E134,WGP!AE:AL,6,FALSE),"")</f>
        <v/>
      </c>
      <c r="W134" s="23" t="str">
        <f>IFERROR(VLOOKUP(E134,XC!B:M,7,FALSE),"")</f>
        <v/>
      </c>
      <c r="X134" s="23" t="str">
        <f>IFERROR(VLOOKUP(E134,'Road-Relay'!AS:BC,11,FALSE),"")</f>
        <v/>
      </c>
      <c r="Y134" s="22" t="str">
        <f>IFERROR(VLOOKUP(E134,WGP!K:R,6,FALSE),"")</f>
        <v/>
      </c>
      <c r="Z134" s="22" t="str">
        <f>IFERROR(VLOOKUP(E134,XC!B:M,8,FALSE),"")</f>
        <v/>
      </c>
      <c r="AA134" s="22" t="str">
        <f>IFERROR(VLOOKUP(E134,XC!B:M,9,FALSE),"")</f>
        <v/>
      </c>
      <c r="AB134" s="23" t="str">
        <f>IFERROR(VLOOKUP(E134,'Road-Relay'!BG:BQ,11,FALSE),"")</f>
        <v/>
      </c>
      <c r="AC134" s="23" t="str">
        <f>IFERROR(VLOOKUP(E134,XC!B:M,10,FALSE),"")</f>
        <v/>
      </c>
      <c r="AD134" s="23" t="str">
        <f>IFERROR(VLOOKUP(E134,XC!B:M,11,FALSE),"")</f>
        <v/>
      </c>
      <c r="AE134" s="23" t="str">
        <f>IFERROR(VLOOKUP(E134,WGP!DF:DM,6,FALSE),"")</f>
        <v/>
      </c>
      <c r="AF134" s="23" t="str">
        <f>IFERROR(VLOOKUP(E134,'Road-Relay'!BU:CE,11,FALSE),"")</f>
        <v/>
      </c>
      <c r="AG134" s="43" t="str">
        <f>IFERROR(VLOOKUP(E134,'Road-Relay'!CI:CS,11,FALSE),"")</f>
        <v/>
      </c>
      <c r="AH134" s="62"/>
      <c r="AI134" s="42" t="str">
        <f t="shared" si="103"/>
        <v/>
      </c>
      <c r="AJ134" s="42" t="str">
        <f t="shared" si="104"/>
        <v/>
      </c>
      <c r="AK134" s="42" t="str">
        <f t="shared" si="105"/>
        <v/>
      </c>
      <c r="AL134" s="42" t="str">
        <f t="shared" si="106"/>
        <v/>
      </c>
      <c r="AM134" s="42" t="str">
        <f t="shared" si="107"/>
        <v/>
      </c>
      <c r="AN134" s="42" t="str">
        <f t="shared" si="108"/>
        <v/>
      </c>
      <c r="AO134" s="21" t="str">
        <f t="shared" si="109"/>
        <v/>
      </c>
      <c r="AP134" s="21" t="str">
        <f t="shared" si="110"/>
        <v/>
      </c>
      <c r="AQ134" s="21" t="str">
        <f t="shared" si="111"/>
        <v/>
      </c>
      <c r="AR134" s="21" t="str">
        <f t="shared" si="112"/>
        <v/>
      </c>
      <c r="AS134" s="42" t="str">
        <f t="shared" si="113"/>
        <v/>
      </c>
      <c r="AT134" s="42" t="str">
        <f t="shared" si="114"/>
        <v/>
      </c>
      <c r="AU134" s="42" t="str">
        <f t="shared" si="115"/>
        <v/>
      </c>
      <c r="AV134" s="42" t="str">
        <f t="shared" si="116"/>
        <v/>
      </c>
      <c r="AW134" s="42" t="str">
        <f t="shared" si="117"/>
        <v/>
      </c>
      <c r="AX134" s="42" t="str">
        <f t="shared" si="118"/>
        <v/>
      </c>
      <c r="AY134" s="42" t="str">
        <f t="shared" si="119"/>
        <v/>
      </c>
      <c r="AZ134" s="21" t="str">
        <f t="shared" si="120"/>
        <v/>
      </c>
      <c r="BA134" s="21" t="str">
        <f t="shared" si="121"/>
        <v/>
      </c>
      <c r="BB134" s="21" t="str">
        <f t="shared" si="122"/>
        <v/>
      </c>
      <c r="BC134" s="21" t="str">
        <f t="shared" si="123"/>
        <v>N</v>
      </c>
      <c r="BD134" s="21" t="str">
        <f t="shared" si="124"/>
        <v>N</v>
      </c>
      <c r="BE134" s="21" t="str">
        <f t="shared" si="125"/>
        <v>N</v>
      </c>
      <c r="BF134" s="21" t="str">
        <f t="shared" si="126"/>
        <v>N</v>
      </c>
      <c r="BG134" s="21">
        <f t="shared" si="127"/>
        <v>0</v>
      </c>
      <c r="BH134" s="21"/>
    </row>
  </sheetData>
  <sortState ref="D7:BH107">
    <sortCondition descending="1" ref="F7:F107"/>
  </sortState>
  <phoneticPr fontId="3" type="noConversion"/>
  <conditionalFormatting sqref="C7:C130 C134">
    <cfRule type="iconSet" priority="21">
      <iconSet iconSet="3Arrows">
        <cfvo type="percent" val="0"/>
        <cfvo type="num" val="0"/>
        <cfvo type="num" val="1"/>
      </iconSet>
    </cfRule>
  </conditionalFormatting>
  <conditionalFormatting sqref="J7:J134">
    <cfRule type="cellIs" dxfId="3" priority="9" operator="equal">
      <formula>"Y"</formula>
    </cfRule>
  </conditionalFormatting>
  <conditionalFormatting sqref="C133">
    <cfRule type="iconSet" priority="8">
      <iconSet iconSet="3Arrows">
        <cfvo type="percent" val="0"/>
        <cfvo type="num" val="0"/>
        <cfvo type="num" val="1"/>
      </iconSet>
    </cfRule>
  </conditionalFormatting>
  <conditionalFormatting sqref="C132">
    <cfRule type="iconSet" priority="6">
      <iconSet iconSet="3Arrows">
        <cfvo type="percent" val="0"/>
        <cfvo type="num" val="0"/>
        <cfvo type="num" val="1"/>
      </iconSet>
    </cfRule>
  </conditionalFormatting>
  <conditionalFormatting sqref="C131">
    <cfRule type="iconSet" priority="4">
      <iconSet iconSet="3Arrows">
        <cfvo type="percent" val="0"/>
        <cfvo type="num" val="0"/>
        <cfvo type="num" val="1"/>
      </iconSet>
    </cfRule>
  </conditionalFormatting>
  <conditionalFormatting sqref="N7:N134 L7:L134 Q7:Q134 T7:T134 W7:W134 Z7:AA134 AC7:AD134">
    <cfRule type="cellIs" dxfId="2" priority="2" operator="lessThan">
      <formula>2.5</formula>
    </cfRule>
  </conditionalFormatting>
  <conditionalFormatting sqref="K7:K133">
    <cfRule type="cellIs" dxfId="1" priority="1" operator="less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pane ySplit="3" topLeftCell="A10" activePane="bottomLeft" state="frozen"/>
      <selection pane="bottomLeft" activeCell="I79" sqref="I79"/>
    </sheetView>
  </sheetViews>
  <sheetFormatPr defaultColWidth="9.140625" defaultRowHeight="15" x14ac:dyDescent="0.25"/>
  <cols>
    <col min="1" max="1" width="3.5703125" style="92" customWidth="1"/>
    <col min="2" max="2" width="23.140625" style="54" customWidth="1"/>
    <col min="3" max="3" width="11.5703125" style="135" bestFit="1" customWidth="1"/>
    <col min="4" max="4" width="9.140625" style="54"/>
    <col min="5" max="5" width="12" style="54" bestFit="1" customWidth="1"/>
    <col min="6" max="6" width="12.85546875" style="54" bestFit="1" customWidth="1"/>
    <col min="7" max="7" width="9.140625" style="60"/>
    <col min="8" max="8" width="18" style="54" bestFit="1" customWidth="1"/>
    <col min="9" max="9" width="15.140625" style="54" bestFit="1" customWidth="1"/>
    <col min="10" max="10" width="17.5703125" style="54" bestFit="1" customWidth="1"/>
    <col min="11" max="11" width="13.5703125" style="54" customWidth="1"/>
    <col min="12" max="12" width="10.28515625" style="54" bestFit="1" customWidth="1"/>
    <col min="13" max="13" width="11.42578125" style="1" bestFit="1" customWidth="1"/>
    <col min="14" max="16384" width="9.140625" style="1"/>
  </cols>
  <sheetData>
    <row r="1" spans="1:13" x14ac:dyDescent="0.25">
      <c r="A1" s="252"/>
      <c r="B1" s="60"/>
      <c r="C1" s="134"/>
      <c r="D1" s="60"/>
      <c r="E1" s="60"/>
      <c r="F1" s="59"/>
      <c r="H1" s="59"/>
      <c r="I1" s="59"/>
      <c r="J1" s="59"/>
      <c r="K1" s="59"/>
      <c r="L1" s="59"/>
    </row>
    <row r="2" spans="1:13" x14ac:dyDescent="0.25">
      <c r="A2" s="252"/>
      <c r="B2" s="60"/>
      <c r="C2" s="134"/>
      <c r="D2" s="60"/>
      <c r="E2" s="60"/>
      <c r="F2" s="60"/>
      <c r="G2" s="143"/>
      <c r="H2" s="144"/>
      <c r="I2" s="59"/>
      <c r="J2" s="59"/>
      <c r="K2" s="59"/>
      <c r="L2" s="59"/>
    </row>
    <row r="3" spans="1:13" ht="45" x14ac:dyDescent="0.25">
      <c r="B3" s="90" t="s">
        <v>0</v>
      </c>
      <c r="C3" s="133" t="s">
        <v>15</v>
      </c>
      <c r="D3" s="44" t="s">
        <v>16</v>
      </c>
      <c r="E3" s="44" t="s">
        <v>13</v>
      </c>
      <c r="F3" s="44" t="s">
        <v>208</v>
      </c>
      <c r="G3" s="44" t="s">
        <v>209</v>
      </c>
      <c r="H3" s="44" t="s">
        <v>42</v>
      </c>
      <c r="I3" s="44" t="s">
        <v>210</v>
      </c>
      <c r="J3" s="44" t="s">
        <v>41</v>
      </c>
      <c r="K3" s="53" t="s">
        <v>211</v>
      </c>
      <c r="L3" s="54" t="s">
        <v>14</v>
      </c>
    </row>
    <row r="4" spans="1:13" x14ac:dyDescent="0.25">
      <c r="A4" s="92">
        <f>COUNTIF(Table!E:E,B4)</f>
        <v>1</v>
      </c>
      <c r="B4" s="57" t="s">
        <v>96</v>
      </c>
      <c r="C4" s="145">
        <v>5</v>
      </c>
      <c r="D4" s="145">
        <v>5</v>
      </c>
      <c r="E4" s="145"/>
      <c r="F4" s="145">
        <v>5</v>
      </c>
      <c r="G4" s="145"/>
      <c r="H4" s="145"/>
      <c r="I4" s="145"/>
      <c r="J4" s="145"/>
      <c r="K4" s="145"/>
      <c r="L4" s="145"/>
      <c r="M4" s="131"/>
    </row>
    <row r="5" spans="1:13" x14ac:dyDescent="0.25">
      <c r="A5" s="92">
        <f>COUNTIF(Table!E:E,B5)</f>
        <v>1</v>
      </c>
      <c r="B5" s="54" t="s">
        <v>58</v>
      </c>
      <c r="C5" s="145"/>
      <c r="D5" s="145"/>
      <c r="E5" s="145"/>
      <c r="F5" s="145"/>
      <c r="G5" s="145">
        <v>5</v>
      </c>
      <c r="H5" s="145"/>
      <c r="I5" s="145"/>
      <c r="J5" s="145"/>
      <c r="K5" s="145"/>
      <c r="L5" s="145"/>
      <c r="M5" s="131"/>
    </row>
    <row r="6" spans="1:13" x14ac:dyDescent="0.25">
      <c r="A6" s="92">
        <f>COUNTIF(Table!E:E,B6)</f>
        <v>1</v>
      </c>
      <c r="B6" s="54" t="s">
        <v>53</v>
      </c>
      <c r="C6" s="145"/>
      <c r="D6" s="145"/>
      <c r="E6" s="145"/>
      <c r="F6" s="145">
        <v>5</v>
      </c>
      <c r="G6" s="145">
        <v>5</v>
      </c>
      <c r="H6" s="145">
        <v>5</v>
      </c>
      <c r="I6" s="145"/>
      <c r="J6" s="145"/>
      <c r="K6" s="145"/>
      <c r="L6" s="145"/>
      <c r="M6" s="131"/>
    </row>
    <row r="7" spans="1:13" x14ac:dyDescent="0.25">
      <c r="A7" s="92">
        <f>COUNTIF(Table!E:E,B7)</f>
        <v>1</v>
      </c>
      <c r="B7" s="54" t="s">
        <v>71</v>
      </c>
      <c r="C7" s="145"/>
      <c r="D7" s="145"/>
      <c r="E7" s="145"/>
      <c r="F7" s="145">
        <v>5</v>
      </c>
      <c r="G7" s="145"/>
      <c r="H7" s="145">
        <v>5</v>
      </c>
      <c r="I7" s="145"/>
      <c r="J7" s="145"/>
      <c r="K7" s="145"/>
      <c r="L7" s="145"/>
      <c r="M7" s="55"/>
    </row>
    <row r="8" spans="1:13" x14ac:dyDescent="0.25">
      <c r="A8" s="92">
        <f>COUNTIF(Table!E:E,B8)</f>
        <v>1</v>
      </c>
      <c r="B8" s="54" t="s">
        <v>113</v>
      </c>
      <c r="C8" s="145"/>
      <c r="D8" s="145"/>
      <c r="E8" s="145"/>
      <c r="F8" s="145"/>
      <c r="G8" s="145"/>
      <c r="H8" s="145">
        <v>5</v>
      </c>
      <c r="I8" s="145"/>
      <c r="J8" s="145"/>
      <c r="K8" s="145"/>
      <c r="L8" s="145"/>
      <c r="M8" s="55"/>
    </row>
    <row r="9" spans="1:13" x14ac:dyDescent="0.25">
      <c r="A9" s="92">
        <f>COUNTIF(Table!E:E,B9)</f>
        <v>1</v>
      </c>
      <c r="B9" s="54" t="s">
        <v>44</v>
      </c>
      <c r="C9" s="145"/>
      <c r="D9" s="145">
        <v>5</v>
      </c>
      <c r="E9" s="145"/>
      <c r="F9" s="145"/>
      <c r="G9" s="145"/>
      <c r="H9" s="145"/>
      <c r="I9" s="145"/>
      <c r="J9" s="145"/>
      <c r="K9" s="145"/>
      <c r="L9" s="145"/>
      <c r="M9" s="55"/>
    </row>
    <row r="10" spans="1:13" x14ac:dyDescent="0.25">
      <c r="A10" s="92">
        <f>COUNTIF(Table!E:E,B10)</f>
        <v>1</v>
      </c>
      <c r="B10" s="57" t="s">
        <v>118</v>
      </c>
      <c r="C10" s="145">
        <v>5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31"/>
    </row>
    <row r="11" spans="1:13" x14ac:dyDescent="0.25">
      <c r="A11" s="92">
        <f>COUNTIF(Table!E:E,B11)</f>
        <v>1</v>
      </c>
      <c r="B11" s="57" t="s">
        <v>234</v>
      </c>
      <c r="C11" s="145">
        <v>5</v>
      </c>
      <c r="D11" s="145"/>
      <c r="E11" s="145">
        <v>5</v>
      </c>
      <c r="F11" s="145"/>
      <c r="G11" s="145"/>
      <c r="H11" s="145"/>
      <c r="I11" s="145"/>
      <c r="J11" s="145"/>
      <c r="K11" s="145"/>
      <c r="L11" s="145"/>
      <c r="M11" s="131"/>
    </row>
    <row r="12" spans="1:13" x14ac:dyDescent="0.25">
      <c r="A12" s="92">
        <f>COUNTIF(Table!E:E,B12)</f>
        <v>1</v>
      </c>
      <c r="B12" s="57" t="s">
        <v>104</v>
      </c>
      <c r="C12" s="145">
        <v>5</v>
      </c>
      <c r="D12" s="145"/>
      <c r="E12" s="145"/>
      <c r="F12" s="145">
        <v>5</v>
      </c>
      <c r="G12" s="145">
        <v>5</v>
      </c>
      <c r="H12" s="145">
        <v>5</v>
      </c>
      <c r="I12" s="145"/>
      <c r="J12" s="145"/>
      <c r="K12" s="145"/>
      <c r="L12" s="145"/>
      <c r="M12" s="131"/>
    </row>
    <row r="13" spans="1:13" x14ac:dyDescent="0.25">
      <c r="A13" s="92">
        <f>COUNTIF(Table!E:E,B13)</f>
        <v>1</v>
      </c>
      <c r="B13" s="57" t="s">
        <v>122</v>
      </c>
      <c r="C13" s="145">
        <v>5</v>
      </c>
      <c r="D13" s="145"/>
      <c r="E13" s="145">
        <v>5</v>
      </c>
      <c r="F13" s="145">
        <v>5</v>
      </c>
      <c r="G13" s="145">
        <v>5</v>
      </c>
      <c r="H13" s="145">
        <v>5</v>
      </c>
      <c r="I13" s="145"/>
      <c r="J13" s="145"/>
      <c r="K13" s="145"/>
      <c r="L13" s="145"/>
      <c r="M13" s="131"/>
    </row>
    <row r="14" spans="1:13" x14ac:dyDescent="0.25">
      <c r="A14" s="92">
        <f>COUNTIF(Table!E:E,B14)</f>
        <v>1</v>
      </c>
      <c r="B14" s="57" t="s">
        <v>52</v>
      </c>
      <c r="C14" s="145">
        <v>5</v>
      </c>
      <c r="D14" s="145">
        <v>5</v>
      </c>
      <c r="E14" s="145"/>
      <c r="F14" s="145">
        <v>5</v>
      </c>
      <c r="G14" s="145"/>
      <c r="H14" s="145"/>
      <c r="I14" s="145"/>
      <c r="J14" s="145"/>
      <c r="K14" s="145"/>
      <c r="L14" s="145"/>
      <c r="M14" s="131"/>
    </row>
    <row r="15" spans="1:13" x14ac:dyDescent="0.25">
      <c r="A15" s="92">
        <f>COUNTIF(Table!E:E,B15)</f>
        <v>1</v>
      </c>
      <c r="B15" s="54" t="s">
        <v>124</v>
      </c>
      <c r="C15" s="145"/>
      <c r="D15" s="145">
        <v>5</v>
      </c>
      <c r="E15" s="145"/>
      <c r="F15" s="145">
        <v>5</v>
      </c>
      <c r="G15" s="145"/>
      <c r="H15" s="145">
        <v>5</v>
      </c>
      <c r="I15" s="145"/>
      <c r="J15" s="145"/>
      <c r="K15" s="145"/>
      <c r="L15" s="145"/>
      <c r="M15" s="131"/>
    </row>
    <row r="16" spans="1:13" x14ac:dyDescent="0.25">
      <c r="A16" s="92">
        <f>COUNTIF(Table!E:E,B16)</f>
        <v>1</v>
      </c>
      <c r="B16" s="57" t="s">
        <v>69</v>
      </c>
      <c r="C16" s="145">
        <v>5</v>
      </c>
      <c r="D16" s="145">
        <v>5</v>
      </c>
      <c r="E16" s="145"/>
      <c r="F16" s="145">
        <v>5</v>
      </c>
      <c r="G16" s="145"/>
      <c r="H16" s="145"/>
      <c r="I16" s="145"/>
      <c r="J16" s="145"/>
      <c r="K16" s="145"/>
      <c r="L16" s="145"/>
      <c r="M16" s="131"/>
    </row>
    <row r="17" spans="1:13" x14ac:dyDescent="0.25">
      <c r="A17" s="92">
        <f>COUNTIF(Table!E:E,B17)</f>
        <v>1</v>
      </c>
      <c r="B17" s="57" t="s">
        <v>66</v>
      </c>
      <c r="C17" s="145">
        <v>5</v>
      </c>
      <c r="D17" s="145"/>
      <c r="E17" s="145"/>
      <c r="F17" s="145">
        <v>5</v>
      </c>
      <c r="G17" s="145">
        <v>5</v>
      </c>
      <c r="H17" s="145">
        <v>5</v>
      </c>
      <c r="I17" s="145"/>
      <c r="J17" s="145"/>
      <c r="K17" s="145"/>
      <c r="L17" s="145"/>
      <c r="M17" s="131"/>
    </row>
    <row r="18" spans="1:13" x14ac:dyDescent="0.25">
      <c r="A18" s="92">
        <f>COUNTIF(Table!E:E,B18)</f>
        <v>1</v>
      </c>
      <c r="B18" s="57" t="s">
        <v>78</v>
      </c>
      <c r="C18" s="145">
        <v>5</v>
      </c>
      <c r="D18" s="145">
        <v>5</v>
      </c>
      <c r="E18" s="145">
        <v>5</v>
      </c>
      <c r="F18" s="145"/>
      <c r="G18" s="145"/>
      <c r="H18" s="145"/>
      <c r="I18" s="145"/>
      <c r="J18" s="145"/>
      <c r="K18" s="145"/>
      <c r="L18" s="145"/>
      <c r="M18" s="131"/>
    </row>
    <row r="19" spans="1:13" x14ac:dyDescent="0.25">
      <c r="A19" s="92">
        <f>COUNTIF(Table!E:E,B19)</f>
        <v>1</v>
      </c>
      <c r="B19" s="54" t="s">
        <v>126</v>
      </c>
      <c r="C19" s="145"/>
      <c r="D19" s="145"/>
      <c r="E19" s="145"/>
      <c r="F19" s="145"/>
      <c r="G19" s="145">
        <v>5</v>
      </c>
      <c r="H19" s="145"/>
      <c r="I19" s="145"/>
      <c r="J19" s="145"/>
      <c r="K19" s="145"/>
      <c r="L19" s="145"/>
      <c r="M19" s="131"/>
    </row>
    <row r="20" spans="1:13" x14ac:dyDescent="0.25">
      <c r="A20" s="92">
        <f>COUNTIF(Table!E:E,B20)</f>
        <v>1</v>
      </c>
      <c r="B20" s="54" t="s">
        <v>127</v>
      </c>
      <c r="C20" s="145"/>
      <c r="D20" s="145"/>
      <c r="E20" s="145"/>
      <c r="F20" s="145"/>
      <c r="G20" s="145"/>
      <c r="H20" s="145">
        <v>5</v>
      </c>
      <c r="I20" s="145"/>
      <c r="J20" s="145"/>
      <c r="K20" s="145"/>
      <c r="L20" s="145"/>
      <c r="M20" s="131"/>
    </row>
    <row r="21" spans="1:13" x14ac:dyDescent="0.25">
      <c r="A21" s="92">
        <f>COUNTIF(Table!E:E,B21)</f>
        <v>1</v>
      </c>
      <c r="B21" s="57" t="s">
        <v>85</v>
      </c>
      <c r="C21" s="145">
        <v>5</v>
      </c>
      <c r="D21" s="145"/>
      <c r="E21" s="145">
        <v>5</v>
      </c>
      <c r="F21" s="145">
        <v>5</v>
      </c>
      <c r="G21" s="145"/>
      <c r="H21" s="145">
        <v>5</v>
      </c>
      <c r="I21" s="145"/>
      <c r="J21" s="145"/>
      <c r="K21" s="145"/>
      <c r="L21" s="145"/>
      <c r="M21" s="131"/>
    </row>
    <row r="22" spans="1:13" x14ac:dyDescent="0.25">
      <c r="A22" s="92">
        <f>COUNTIF(Table!E:E,B22)</f>
        <v>1</v>
      </c>
      <c r="B22" s="54" t="s">
        <v>72</v>
      </c>
      <c r="C22" s="145"/>
      <c r="D22" s="145"/>
      <c r="E22" s="145">
        <v>5</v>
      </c>
      <c r="F22" s="145"/>
      <c r="G22" s="145"/>
      <c r="H22" s="145"/>
      <c r="I22" s="145"/>
      <c r="J22" s="145"/>
      <c r="K22" s="145"/>
      <c r="L22" s="145"/>
      <c r="M22" s="131"/>
    </row>
    <row r="23" spans="1:13" x14ac:dyDescent="0.25">
      <c r="A23" s="92">
        <f>COUNTIF(Table!E:E,B23)</f>
        <v>1</v>
      </c>
      <c r="B23" s="54" t="s">
        <v>79</v>
      </c>
      <c r="C23" s="145"/>
      <c r="D23" s="145">
        <v>5</v>
      </c>
      <c r="E23" s="145"/>
      <c r="F23" s="145">
        <v>5</v>
      </c>
      <c r="G23" s="145"/>
      <c r="H23" s="145">
        <v>5</v>
      </c>
      <c r="I23" s="145"/>
      <c r="J23" s="145"/>
      <c r="K23" s="145"/>
      <c r="L23" s="145"/>
      <c r="M23" s="131"/>
    </row>
    <row r="24" spans="1:13" x14ac:dyDescent="0.25">
      <c r="A24" s="92">
        <f>COUNTIF(Table!E:E,B24)</f>
        <v>1</v>
      </c>
      <c r="B24" s="57" t="s">
        <v>61</v>
      </c>
      <c r="C24" s="145">
        <v>5</v>
      </c>
      <c r="D24" s="145">
        <v>5</v>
      </c>
      <c r="E24" s="145"/>
      <c r="F24" s="145">
        <v>5</v>
      </c>
      <c r="G24" s="145">
        <v>5</v>
      </c>
      <c r="H24" s="145"/>
      <c r="I24" s="145"/>
      <c r="J24" s="145"/>
      <c r="K24" s="145"/>
      <c r="L24" s="145"/>
      <c r="M24" s="131"/>
    </row>
    <row r="25" spans="1:13" x14ac:dyDescent="0.25">
      <c r="A25" s="92">
        <f>COUNTIF(Table!E:E,B25)</f>
        <v>1</v>
      </c>
      <c r="B25" s="57" t="s">
        <v>130</v>
      </c>
      <c r="C25" s="145">
        <v>5</v>
      </c>
      <c r="D25" s="145"/>
      <c r="E25" s="145">
        <v>5</v>
      </c>
      <c r="F25" s="145"/>
      <c r="G25" s="145"/>
      <c r="H25" s="145"/>
      <c r="I25" s="145"/>
      <c r="J25" s="145"/>
      <c r="K25" s="145"/>
      <c r="L25" s="145"/>
      <c r="M25" s="131"/>
    </row>
    <row r="26" spans="1:13" x14ac:dyDescent="0.25">
      <c r="A26" s="92">
        <f>COUNTIF(Table!E:E,B26)</f>
        <v>1</v>
      </c>
      <c r="B26" s="57" t="s">
        <v>76</v>
      </c>
      <c r="C26" s="145">
        <v>5</v>
      </c>
      <c r="D26" s="145"/>
      <c r="E26" s="145">
        <v>5</v>
      </c>
      <c r="F26" s="145">
        <v>5</v>
      </c>
      <c r="G26" s="145">
        <v>5</v>
      </c>
      <c r="H26" s="145">
        <v>5</v>
      </c>
      <c r="I26" s="145"/>
      <c r="J26" s="145"/>
      <c r="K26" s="145"/>
      <c r="L26" s="145"/>
      <c r="M26" s="131"/>
    </row>
    <row r="27" spans="1:13" x14ac:dyDescent="0.25">
      <c r="A27" s="92">
        <f>COUNTIF(Table!E:E,B27)</f>
        <v>1</v>
      </c>
      <c r="B27" s="54" t="s">
        <v>132</v>
      </c>
      <c r="C27" s="145"/>
      <c r="D27" s="145"/>
      <c r="E27" s="145"/>
      <c r="F27" s="145">
        <v>5</v>
      </c>
      <c r="G27" s="145"/>
      <c r="H27" s="145">
        <v>5</v>
      </c>
      <c r="I27" s="145"/>
      <c r="J27" s="145"/>
      <c r="K27" s="145"/>
      <c r="L27" s="145"/>
      <c r="M27" s="131"/>
    </row>
    <row r="28" spans="1:13" x14ac:dyDescent="0.25">
      <c r="A28" s="92">
        <f>COUNTIF(Table!E:E,B28)</f>
        <v>1</v>
      </c>
      <c r="B28" s="57" t="s">
        <v>136</v>
      </c>
      <c r="C28" s="145"/>
      <c r="D28" s="145">
        <v>5</v>
      </c>
      <c r="E28" s="145"/>
      <c r="F28" s="145"/>
      <c r="G28" s="145"/>
      <c r="H28" s="145"/>
      <c r="I28" s="145"/>
      <c r="J28" s="145"/>
      <c r="K28" s="145"/>
      <c r="L28" s="145"/>
      <c r="M28" s="131"/>
    </row>
    <row r="29" spans="1:13" x14ac:dyDescent="0.25">
      <c r="A29" s="92">
        <f>COUNTIF(Table!E:E,B29)</f>
        <v>1</v>
      </c>
      <c r="B29" s="57" t="s">
        <v>57</v>
      </c>
      <c r="C29" s="145"/>
      <c r="D29" s="145">
        <v>5</v>
      </c>
      <c r="E29" s="145"/>
      <c r="F29" s="145">
        <v>5</v>
      </c>
      <c r="G29" s="145"/>
      <c r="H29" s="145"/>
      <c r="I29" s="145"/>
      <c r="J29" s="145"/>
      <c r="K29" s="145"/>
      <c r="L29" s="145"/>
      <c r="M29" s="131"/>
    </row>
    <row r="30" spans="1:13" x14ac:dyDescent="0.25">
      <c r="A30" s="92">
        <f>COUNTIF(Table!E:E,B30)</f>
        <v>1</v>
      </c>
      <c r="B30" s="54" t="s">
        <v>67</v>
      </c>
      <c r="C30" s="145"/>
      <c r="D30" s="145"/>
      <c r="E30" s="145"/>
      <c r="F30" s="145">
        <v>5</v>
      </c>
      <c r="G30" s="145"/>
      <c r="H30" s="145">
        <v>5</v>
      </c>
      <c r="I30" s="145"/>
      <c r="J30" s="145"/>
      <c r="K30" s="145"/>
      <c r="L30" s="145"/>
      <c r="M30" s="131"/>
    </row>
    <row r="31" spans="1:13" x14ac:dyDescent="0.25">
      <c r="A31" s="92">
        <f>COUNTIF(Table!E:E,B31)</f>
        <v>1</v>
      </c>
      <c r="B31" s="54" t="s">
        <v>143</v>
      </c>
      <c r="C31" s="145"/>
      <c r="D31" s="145"/>
      <c r="E31" s="145">
        <v>5</v>
      </c>
      <c r="F31" s="145"/>
      <c r="G31" s="145"/>
      <c r="H31" s="145"/>
      <c r="I31" s="145"/>
      <c r="J31" s="145"/>
      <c r="K31" s="145"/>
      <c r="L31" s="145"/>
      <c r="M31" s="131"/>
    </row>
    <row r="32" spans="1:13" x14ac:dyDescent="0.25">
      <c r="A32" s="92">
        <f>COUNTIF(Table!E:E,B32)</f>
        <v>1</v>
      </c>
      <c r="B32" s="54" t="s">
        <v>95</v>
      </c>
      <c r="C32" s="145">
        <v>5</v>
      </c>
      <c r="D32" s="145"/>
      <c r="E32" s="145"/>
      <c r="F32" s="145"/>
      <c r="G32" s="145"/>
      <c r="H32" s="145"/>
      <c r="I32" s="145"/>
      <c r="J32" s="145"/>
      <c r="K32" s="145"/>
      <c r="L32" s="145"/>
      <c r="M32" s="131"/>
    </row>
    <row r="33" spans="1:13" x14ac:dyDescent="0.25">
      <c r="A33" s="92">
        <f>COUNTIF(Table!E:E,B33)</f>
        <v>1</v>
      </c>
      <c r="B33" s="54" t="s">
        <v>60</v>
      </c>
      <c r="C33" s="145"/>
      <c r="D33" s="145"/>
      <c r="E33" s="145"/>
      <c r="F33" s="145"/>
      <c r="G33" s="145"/>
      <c r="H33" s="145">
        <v>5</v>
      </c>
      <c r="I33" s="145"/>
      <c r="J33" s="145"/>
      <c r="K33" s="145"/>
      <c r="L33" s="145"/>
      <c r="M33" s="131"/>
    </row>
    <row r="34" spans="1:13" x14ac:dyDescent="0.25">
      <c r="A34" s="92">
        <f>COUNTIF(Table!E:E,B34)</f>
        <v>1</v>
      </c>
      <c r="B34" s="54" t="s">
        <v>74</v>
      </c>
      <c r="C34" s="145"/>
      <c r="D34" s="145">
        <v>5</v>
      </c>
      <c r="E34" s="145">
        <v>5</v>
      </c>
      <c r="F34" s="145"/>
      <c r="G34" s="145"/>
      <c r="H34" s="145">
        <v>5</v>
      </c>
      <c r="I34" s="145"/>
      <c r="J34" s="145"/>
      <c r="K34" s="145"/>
      <c r="L34" s="145"/>
      <c r="M34" s="131"/>
    </row>
    <row r="35" spans="1:13" x14ac:dyDescent="0.25">
      <c r="A35" s="92">
        <f>COUNTIF(Table!E:E,B35)</f>
        <v>1</v>
      </c>
      <c r="B35" s="54" t="s">
        <v>1452</v>
      </c>
      <c r="C35" s="145"/>
      <c r="D35" s="145"/>
      <c r="E35" s="145"/>
      <c r="F35" s="145">
        <v>5</v>
      </c>
      <c r="G35" s="145"/>
      <c r="H35" s="145"/>
      <c r="I35" s="145"/>
      <c r="J35" s="145"/>
      <c r="K35" s="145"/>
      <c r="L35" s="145"/>
      <c r="M35" s="131"/>
    </row>
    <row r="36" spans="1:13" x14ac:dyDescent="0.25">
      <c r="A36" s="92">
        <f>COUNTIF(Table!E:E,B36)</f>
        <v>1</v>
      </c>
      <c r="B36" s="54" t="s">
        <v>1231</v>
      </c>
      <c r="C36" s="145"/>
      <c r="D36" s="145"/>
      <c r="E36" s="145"/>
      <c r="F36" s="145"/>
      <c r="G36" s="145"/>
      <c r="H36" s="145">
        <v>5</v>
      </c>
      <c r="I36" s="145"/>
      <c r="J36" s="145"/>
      <c r="K36" s="145"/>
      <c r="L36" s="145"/>
      <c r="M36" s="131"/>
    </row>
    <row r="37" spans="1:13" x14ac:dyDescent="0.25">
      <c r="A37" s="92">
        <f>COUNTIF(Table!E:E,B37)</f>
        <v>1</v>
      </c>
      <c r="B37" s="57" t="s">
        <v>233</v>
      </c>
      <c r="C37" s="145">
        <v>5</v>
      </c>
      <c r="D37" s="145"/>
      <c r="E37" s="145">
        <v>5</v>
      </c>
      <c r="F37" s="145">
        <v>5</v>
      </c>
      <c r="G37" s="145"/>
      <c r="H37" s="145">
        <v>5</v>
      </c>
      <c r="I37" s="145"/>
      <c r="J37" s="145"/>
      <c r="K37" s="145"/>
      <c r="L37" s="145"/>
      <c r="M37" s="131"/>
    </row>
    <row r="38" spans="1:13" x14ac:dyDescent="0.25">
      <c r="A38" s="92">
        <f>COUNTIF(Table!E:E,B38)</f>
        <v>1</v>
      </c>
      <c r="B38" s="54" t="s">
        <v>147</v>
      </c>
      <c r="C38" s="145"/>
      <c r="D38" s="145">
        <v>5</v>
      </c>
      <c r="E38" s="145"/>
      <c r="F38" s="145">
        <v>5</v>
      </c>
      <c r="G38" s="145">
        <v>5</v>
      </c>
      <c r="H38" s="145"/>
      <c r="I38" s="145"/>
      <c r="J38" s="145"/>
      <c r="K38" s="145"/>
      <c r="L38" s="145"/>
      <c r="M38" s="131"/>
    </row>
    <row r="39" spans="1:13" x14ac:dyDescent="0.25">
      <c r="A39" s="92">
        <f>COUNTIF(Table!E:E,B39)</f>
        <v>1</v>
      </c>
      <c r="B39" s="57" t="s">
        <v>94</v>
      </c>
      <c r="C39" s="145">
        <v>5</v>
      </c>
      <c r="D39" s="145">
        <v>5</v>
      </c>
      <c r="E39" s="145">
        <v>5</v>
      </c>
      <c r="F39" s="145">
        <v>5</v>
      </c>
      <c r="G39" s="145">
        <v>5</v>
      </c>
      <c r="H39" s="145"/>
      <c r="I39" s="145"/>
      <c r="J39" s="145"/>
      <c r="K39" s="145"/>
      <c r="L39" s="145"/>
      <c r="M39" s="131"/>
    </row>
    <row r="40" spans="1:13" x14ac:dyDescent="0.25">
      <c r="A40" s="92">
        <f>COUNTIF(Table!E:E,B40)</f>
        <v>1</v>
      </c>
      <c r="B40" s="57" t="s">
        <v>624</v>
      </c>
      <c r="C40" s="145">
        <v>5</v>
      </c>
      <c r="D40" s="145">
        <v>5</v>
      </c>
      <c r="E40" s="145">
        <v>5</v>
      </c>
      <c r="F40" s="145">
        <v>5</v>
      </c>
      <c r="G40" s="145"/>
      <c r="H40" s="145">
        <v>5</v>
      </c>
      <c r="I40" s="145"/>
      <c r="J40" s="145"/>
      <c r="K40" s="145"/>
      <c r="L40" s="145"/>
      <c r="M40" s="132"/>
    </row>
    <row r="41" spans="1:13" x14ac:dyDescent="0.25">
      <c r="A41" s="92">
        <f>COUNTIF(Table!E:E,B41)</f>
        <v>1</v>
      </c>
      <c r="B41" s="57" t="s">
        <v>109</v>
      </c>
      <c r="C41" s="145">
        <v>5</v>
      </c>
      <c r="D41" s="145"/>
      <c r="E41" s="145">
        <v>5</v>
      </c>
      <c r="F41" s="145"/>
      <c r="G41" s="145"/>
      <c r="H41" s="145"/>
      <c r="I41" s="145"/>
      <c r="J41" s="145"/>
      <c r="K41" s="145"/>
      <c r="L41" s="145"/>
      <c r="M41" s="9"/>
    </row>
    <row r="42" spans="1:13" x14ac:dyDescent="0.25">
      <c r="A42" s="92">
        <f>COUNTIF(Table!E:E,B42)</f>
        <v>1</v>
      </c>
      <c r="B42" s="57" t="s">
        <v>64</v>
      </c>
      <c r="C42" s="145">
        <v>5</v>
      </c>
      <c r="D42" s="145"/>
      <c r="E42" s="145"/>
      <c r="F42" s="145"/>
      <c r="G42" s="145"/>
      <c r="H42" s="145"/>
      <c r="I42" s="145"/>
      <c r="J42" s="145"/>
      <c r="K42" s="145"/>
      <c r="L42" s="145"/>
      <c r="M42" s="9"/>
    </row>
    <row r="43" spans="1:13" x14ac:dyDescent="0.25">
      <c r="A43" s="92">
        <f>COUNTIF(Table!E:E,B43)</f>
        <v>1</v>
      </c>
      <c r="B43" s="57" t="s">
        <v>152</v>
      </c>
      <c r="C43" s="145">
        <v>5</v>
      </c>
      <c r="D43" s="145">
        <v>5</v>
      </c>
      <c r="E43" s="145">
        <v>5</v>
      </c>
      <c r="F43" s="145"/>
      <c r="G43" s="145">
        <v>5</v>
      </c>
      <c r="H43" s="145">
        <v>5</v>
      </c>
      <c r="I43" s="145"/>
      <c r="J43" s="145"/>
      <c r="K43" s="145"/>
      <c r="L43" s="145"/>
      <c r="M43" s="9"/>
    </row>
    <row r="44" spans="1:13" x14ac:dyDescent="0.25">
      <c r="A44" s="92">
        <f>COUNTIF(Table!E:E,B44)</f>
        <v>1</v>
      </c>
      <c r="B44" s="57" t="s">
        <v>51</v>
      </c>
      <c r="C44" s="145">
        <v>5</v>
      </c>
      <c r="D44" s="145"/>
      <c r="E44" s="145"/>
      <c r="F44" s="145"/>
      <c r="G44" s="145"/>
      <c r="H44" s="145">
        <v>5</v>
      </c>
      <c r="I44" s="145"/>
      <c r="J44" s="145"/>
      <c r="K44" s="145"/>
      <c r="L44" s="145"/>
    </row>
    <row r="45" spans="1:13" x14ac:dyDescent="0.25">
      <c r="A45" s="92">
        <f>COUNTIF(Table!E:E,B45)</f>
        <v>1</v>
      </c>
      <c r="B45" s="57" t="s">
        <v>62</v>
      </c>
      <c r="C45" s="145">
        <v>5</v>
      </c>
      <c r="D45" s="145"/>
      <c r="E45" s="145"/>
      <c r="F45" s="145">
        <v>5</v>
      </c>
      <c r="G45" s="145">
        <v>5</v>
      </c>
      <c r="H45" s="145">
        <v>5</v>
      </c>
      <c r="I45" s="145"/>
      <c r="J45" s="145"/>
      <c r="K45" s="145"/>
      <c r="L45" s="145"/>
    </row>
    <row r="46" spans="1:13" x14ac:dyDescent="0.25">
      <c r="A46" s="92">
        <f>COUNTIF(Table!E:E,B46)</f>
        <v>1</v>
      </c>
      <c r="B46" s="57" t="s">
        <v>153</v>
      </c>
      <c r="C46" s="145">
        <v>5</v>
      </c>
      <c r="D46" s="145"/>
      <c r="E46" s="145"/>
      <c r="F46" s="145">
        <v>5</v>
      </c>
      <c r="G46" s="145"/>
      <c r="H46" s="145"/>
      <c r="I46" s="145"/>
      <c r="J46" s="145"/>
      <c r="K46" s="145"/>
      <c r="L46" s="145"/>
    </row>
    <row r="47" spans="1:13" x14ac:dyDescent="0.25">
      <c r="A47" s="92">
        <f>COUNTIF(Table!E:E,B47)</f>
        <v>1</v>
      </c>
      <c r="B47" s="57" t="s">
        <v>154</v>
      </c>
      <c r="C47" s="145">
        <v>5</v>
      </c>
      <c r="D47" s="145"/>
      <c r="E47" s="145"/>
      <c r="F47" s="145"/>
      <c r="G47" s="145"/>
      <c r="H47" s="145"/>
      <c r="I47" s="145"/>
      <c r="J47" s="145"/>
      <c r="K47" s="145"/>
      <c r="L47" s="145"/>
    </row>
    <row r="48" spans="1:13" x14ac:dyDescent="0.25">
      <c r="A48" s="92">
        <f>COUNTIF(Table!E:E,B48)</f>
        <v>1</v>
      </c>
      <c r="B48" s="54" t="s">
        <v>68</v>
      </c>
      <c r="C48" s="145"/>
      <c r="D48" s="145"/>
      <c r="E48" s="145">
        <v>5</v>
      </c>
      <c r="F48" s="145">
        <v>5</v>
      </c>
      <c r="G48" s="145">
        <v>5</v>
      </c>
      <c r="H48" s="145">
        <v>5</v>
      </c>
      <c r="I48" s="145"/>
      <c r="J48" s="145"/>
      <c r="K48" s="145"/>
      <c r="L48" s="145"/>
    </row>
    <row r="49" spans="1:13" x14ac:dyDescent="0.25">
      <c r="A49" s="92">
        <f>COUNTIF(Table!E:E,B49)</f>
        <v>1</v>
      </c>
      <c r="B49" s="54" t="s">
        <v>157</v>
      </c>
      <c r="C49" s="145"/>
      <c r="D49" s="145">
        <v>5</v>
      </c>
      <c r="E49" s="145">
        <v>5</v>
      </c>
      <c r="F49" s="145"/>
      <c r="G49" s="145"/>
      <c r="H49" s="145"/>
      <c r="I49" s="145"/>
      <c r="J49" s="145"/>
      <c r="K49" s="145"/>
      <c r="L49" s="145"/>
    </row>
    <row r="50" spans="1:13" x14ac:dyDescent="0.25">
      <c r="A50" s="92">
        <f>COUNTIF(Table!E:E,B50)</f>
        <v>1</v>
      </c>
      <c r="B50" s="57" t="s">
        <v>235</v>
      </c>
      <c r="C50" s="145">
        <v>5</v>
      </c>
      <c r="D50" s="145">
        <v>5</v>
      </c>
      <c r="E50" s="145"/>
      <c r="F50" s="145">
        <v>5</v>
      </c>
      <c r="G50" s="145"/>
      <c r="H50" s="145"/>
      <c r="I50" s="145"/>
      <c r="J50" s="145"/>
      <c r="K50" s="145"/>
      <c r="L50" s="145"/>
    </row>
    <row r="51" spans="1:13" x14ac:dyDescent="0.25">
      <c r="A51" s="92">
        <f>COUNTIF(Table!E:E,B51)</f>
        <v>1</v>
      </c>
      <c r="B51" s="57" t="s">
        <v>158</v>
      </c>
      <c r="C51" s="145">
        <v>5</v>
      </c>
      <c r="D51" s="145">
        <v>5</v>
      </c>
      <c r="E51" s="145"/>
      <c r="F51" s="145">
        <v>5</v>
      </c>
      <c r="G51" s="145"/>
      <c r="H51" s="145">
        <v>5</v>
      </c>
      <c r="I51" s="145"/>
      <c r="J51" s="145"/>
      <c r="K51" s="145"/>
      <c r="L51" s="145"/>
    </row>
    <row r="52" spans="1:13" x14ac:dyDescent="0.25">
      <c r="A52" s="92">
        <f>COUNTIF(Table!E:E,B52)</f>
        <v>1</v>
      </c>
      <c r="B52" s="57" t="s">
        <v>236</v>
      </c>
      <c r="C52" s="145">
        <v>5</v>
      </c>
      <c r="D52" s="145"/>
      <c r="E52" s="145">
        <v>5</v>
      </c>
      <c r="F52" s="145"/>
      <c r="G52" s="145"/>
      <c r="H52" s="145"/>
      <c r="I52" s="145"/>
      <c r="J52" s="145"/>
      <c r="K52" s="145"/>
      <c r="L52" s="145"/>
    </row>
    <row r="53" spans="1:13" x14ac:dyDescent="0.25">
      <c r="A53" s="92">
        <f>COUNTIF(Table!E:E,B53)</f>
        <v>1</v>
      </c>
      <c r="B53" s="54" t="s">
        <v>164</v>
      </c>
      <c r="C53" s="145"/>
      <c r="D53" s="145"/>
      <c r="E53" s="145"/>
      <c r="F53" s="145">
        <v>5</v>
      </c>
      <c r="G53" s="145">
        <v>5</v>
      </c>
      <c r="H53" s="145">
        <v>5</v>
      </c>
      <c r="I53" s="145"/>
      <c r="J53" s="145"/>
      <c r="K53" s="145"/>
      <c r="L53" s="145"/>
    </row>
    <row r="54" spans="1:13" x14ac:dyDescent="0.25">
      <c r="A54" s="92">
        <f>COUNTIF(Table!E:E,B54)</f>
        <v>1</v>
      </c>
      <c r="B54" s="54" t="s">
        <v>262</v>
      </c>
      <c r="C54" s="145"/>
      <c r="D54" s="145"/>
      <c r="E54" s="145"/>
      <c r="F54" s="145">
        <v>5</v>
      </c>
      <c r="G54" s="145"/>
      <c r="H54" s="145">
        <v>5</v>
      </c>
      <c r="I54" s="145"/>
      <c r="J54" s="145"/>
      <c r="K54" s="145"/>
      <c r="L54" s="145"/>
    </row>
    <row r="55" spans="1:13" x14ac:dyDescent="0.25">
      <c r="A55" s="92">
        <f>COUNTIF(Table!E:E,B55)</f>
        <v>1</v>
      </c>
      <c r="B55" s="57" t="s">
        <v>77</v>
      </c>
      <c r="C55" s="145">
        <v>5</v>
      </c>
      <c r="D55" s="145"/>
      <c r="E55" s="145">
        <v>5</v>
      </c>
      <c r="F55" s="145">
        <v>5</v>
      </c>
      <c r="G55" s="145"/>
      <c r="H55" s="145"/>
      <c r="I55" s="145"/>
      <c r="J55" s="145"/>
      <c r="K55" s="145"/>
      <c r="L55" s="145"/>
    </row>
    <row r="56" spans="1:13" x14ac:dyDescent="0.25">
      <c r="A56" s="92">
        <f>COUNTIF(Table!E:E,B56)</f>
        <v>1</v>
      </c>
      <c r="B56" s="57" t="s">
        <v>206</v>
      </c>
      <c r="C56" s="145">
        <v>5</v>
      </c>
      <c r="D56" s="145"/>
      <c r="E56" s="145"/>
      <c r="F56" s="145"/>
      <c r="G56" s="145"/>
      <c r="H56" s="145"/>
      <c r="I56" s="145"/>
      <c r="J56" s="145"/>
      <c r="K56" s="145"/>
      <c r="L56" s="145"/>
    </row>
    <row r="57" spans="1:13" x14ac:dyDescent="0.25">
      <c r="A57" s="92">
        <f>COUNTIF(Table!E:E,B57)</f>
        <v>1</v>
      </c>
      <c r="B57" s="57" t="s">
        <v>167</v>
      </c>
      <c r="C57" s="145">
        <v>5</v>
      </c>
      <c r="D57" s="145"/>
      <c r="E57" s="145"/>
      <c r="F57" s="145"/>
      <c r="G57" s="145"/>
      <c r="H57" s="145"/>
      <c r="I57" s="145"/>
      <c r="J57" s="145"/>
      <c r="K57" s="145"/>
      <c r="L57" s="145"/>
    </row>
    <row r="58" spans="1:13" x14ac:dyDescent="0.25">
      <c r="A58" s="92">
        <f>COUNTIF(Table!E:E,B58)</f>
        <v>1</v>
      </c>
      <c r="B58" s="57" t="s">
        <v>170</v>
      </c>
      <c r="C58" s="145">
        <v>5</v>
      </c>
      <c r="D58" s="145"/>
      <c r="E58" s="145">
        <v>5</v>
      </c>
      <c r="F58" s="145"/>
      <c r="G58" s="145"/>
      <c r="H58" s="145"/>
      <c r="I58" s="145"/>
      <c r="J58" s="145"/>
      <c r="K58" s="145"/>
      <c r="L58" s="145"/>
    </row>
    <row r="59" spans="1:13" x14ac:dyDescent="0.25">
      <c r="A59" s="92">
        <f>COUNTIF(Table!E:E,B59)</f>
        <v>1</v>
      </c>
      <c r="B59" s="57" t="s">
        <v>238</v>
      </c>
      <c r="C59" s="145">
        <v>5</v>
      </c>
      <c r="D59" s="145"/>
      <c r="E59" s="145"/>
      <c r="F59" s="145"/>
      <c r="G59" s="145"/>
      <c r="H59" s="145"/>
      <c r="I59" s="145"/>
      <c r="J59" s="145"/>
      <c r="K59" s="145"/>
      <c r="L59" s="145"/>
    </row>
    <row r="60" spans="1:13" x14ac:dyDescent="0.25">
      <c r="A60" s="92">
        <f>COUNTIF(Table!E:E,B60)</f>
        <v>1</v>
      </c>
      <c r="B60" s="54" t="s">
        <v>531</v>
      </c>
      <c r="C60" s="145"/>
      <c r="D60" s="145">
        <v>5</v>
      </c>
      <c r="E60" s="145"/>
      <c r="F60" s="145"/>
      <c r="G60" s="145"/>
      <c r="H60" s="145"/>
      <c r="I60" s="145"/>
      <c r="J60" s="145"/>
      <c r="K60" s="145"/>
      <c r="L60" s="145"/>
    </row>
    <row r="61" spans="1:13" x14ac:dyDescent="0.25">
      <c r="A61" s="92">
        <f>COUNTIF(Table!E:E,B61)</f>
        <v>1</v>
      </c>
      <c r="B61" s="54" t="s">
        <v>173</v>
      </c>
      <c r="C61" s="145"/>
      <c r="D61" s="145"/>
      <c r="E61" s="145"/>
      <c r="F61" s="145"/>
      <c r="G61" s="145">
        <v>5</v>
      </c>
      <c r="H61" s="145">
        <v>5</v>
      </c>
      <c r="I61" s="145"/>
      <c r="J61" s="145"/>
      <c r="K61" s="145"/>
      <c r="L61" s="145"/>
      <c r="M61" s="29"/>
    </row>
    <row r="62" spans="1:13" x14ac:dyDescent="0.25">
      <c r="A62" s="92">
        <f>COUNTIF(Table!E:E,B62)</f>
        <v>1</v>
      </c>
      <c r="B62" s="54" t="s">
        <v>265</v>
      </c>
      <c r="C62" s="145"/>
      <c r="D62" s="145"/>
      <c r="E62" s="145"/>
      <c r="F62" s="145">
        <v>5</v>
      </c>
      <c r="G62" s="145"/>
      <c r="H62" s="145"/>
      <c r="I62" s="145"/>
      <c r="J62" s="145"/>
      <c r="K62" s="145"/>
      <c r="L62" s="145"/>
    </row>
    <row r="63" spans="1:13" x14ac:dyDescent="0.25">
      <c r="A63" s="92">
        <f>COUNTIF(Table!E:E,B63)</f>
        <v>1</v>
      </c>
      <c r="B63" s="54" t="s">
        <v>174</v>
      </c>
      <c r="C63" s="145"/>
      <c r="D63" s="145">
        <v>5</v>
      </c>
      <c r="E63" s="145"/>
      <c r="F63" s="145"/>
      <c r="G63" s="145"/>
      <c r="H63" s="145"/>
      <c r="I63" s="145"/>
      <c r="J63" s="145"/>
      <c r="K63" s="145"/>
      <c r="L63" s="145"/>
    </row>
    <row r="64" spans="1:13" x14ac:dyDescent="0.25">
      <c r="A64" s="92">
        <f>COUNTIF(Table!E:E,B64)</f>
        <v>1</v>
      </c>
      <c r="B64" s="57" t="s">
        <v>237</v>
      </c>
      <c r="C64" s="145">
        <v>5</v>
      </c>
      <c r="D64" s="145"/>
      <c r="E64" s="145"/>
      <c r="F64" s="145"/>
      <c r="G64" s="145"/>
      <c r="H64" s="145">
        <v>5</v>
      </c>
      <c r="I64" s="145"/>
      <c r="J64" s="145"/>
      <c r="K64" s="145"/>
      <c r="L64" s="145"/>
    </row>
    <row r="65" spans="1:12" x14ac:dyDescent="0.25">
      <c r="A65" s="92">
        <f>COUNTIF(Table!E:E,B65)</f>
        <v>1</v>
      </c>
      <c r="B65" s="54" t="s">
        <v>43</v>
      </c>
      <c r="C65" s="145"/>
      <c r="D65" s="145"/>
      <c r="E65" s="145"/>
      <c r="F65" s="145">
        <v>5</v>
      </c>
      <c r="G65" s="145"/>
      <c r="H65" s="145"/>
      <c r="I65" s="145"/>
      <c r="J65" s="145"/>
      <c r="K65" s="145"/>
      <c r="L65" s="145"/>
    </row>
    <row r="66" spans="1:12" x14ac:dyDescent="0.25">
      <c r="A66" s="92">
        <f>COUNTIF(Table!E:E,B66)</f>
        <v>1</v>
      </c>
      <c r="B66" s="57" t="s">
        <v>197</v>
      </c>
      <c r="C66" s="145"/>
      <c r="D66" s="145">
        <v>5</v>
      </c>
      <c r="E66" s="145">
        <v>5</v>
      </c>
      <c r="F66" s="145"/>
      <c r="G66" s="145"/>
      <c r="H66" s="145"/>
      <c r="I66" s="145"/>
      <c r="J66" s="145"/>
      <c r="K66" s="145"/>
      <c r="L66" s="145"/>
    </row>
    <row r="67" spans="1:12" x14ac:dyDescent="0.25">
      <c r="A67" s="92">
        <f>COUNTIF(Table!E:E,B67)</f>
        <v>1</v>
      </c>
      <c r="B67" s="54" t="s">
        <v>179</v>
      </c>
      <c r="C67" s="145"/>
      <c r="D67" s="145"/>
      <c r="E67" s="145">
        <v>5</v>
      </c>
      <c r="F67" s="145"/>
      <c r="G67" s="145"/>
      <c r="H67" s="145"/>
      <c r="I67" s="145"/>
      <c r="J67" s="145"/>
      <c r="K67" s="145"/>
      <c r="L67" s="145"/>
    </row>
    <row r="68" spans="1:12" x14ac:dyDescent="0.25">
      <c r="A68" s="92">
        <f>COUNTIF(Table!E:E,B68)</f>
        <v>1</v>
      </c>
      <c r="B68" s="54" t="s">
        <v>50</v>
      </c>
      <c r="C68" s="145"/>
      <c r="D68" s="145">
        <v>5</v>
      </c>
      <c r="E68" s="145"/>
      <c r="F68" s="145">
        <v>5</v>
      </c>
      <c r="G68" s="145">
        <v>5</v>
      </c>
      <c r="H68" s="145">
        <v>5</v>
      </c>
      <c r="I68" s="145"/>
      <c r="J68" s="145"/>
      <c r="K68" s="145"/>
      <c r="L68" s="145"/>
    </row>
    <row r="69" spans="1:12" x14ac:dyDescent="0.25">
      <c r="A69" s="92">
        <f>COUNTIF(Table!E:E,B69)</f>
        <v>1</v>
      </c>
      <c r="B69" s="57" t="s">
        <v>82</v>
      </c>
      <c r="C69" s="145">
        <v>5</v>
      </c>
      <c r="D69" s="145"/>
      <c r="E69" s="145"/>
      <c r="F69" s="145"/>
      <c r="G69" s="145"/>
      <c r="H69" s="145"/>
      <c r="I69" s="145"/>
      <c r="J69" s="145"/>
      <c r="K69" s="145"/>
      <c r="L69" s="145"/>
    </row>
    <row r="70" spans="1:12" x14ac:dyDescent="0.25">
      <c r="A70" s="92">
        <f>COUNTIF(Table!E:E,B70)</f>
        <v>1</v>
      </c>
      <c r="B70" s="57" t="s">
        <v>83</v>
      </c>
      <c r="C70" s="145">
        <v>5</v>
      </c>
      <c r="D70" s="145"/>
      <c r="E70" s="145"/>
      <c r="F70" s="145"/>
      <c r="G70" s="145"/>
      <c r="H70" s="145"/>
      <c r="I70" s="145"/>
      <c r="J70" s="145"/>
      <c r="K70" s="145"/>
      <c r="L70" s="145"/>
    </row>
    <row r="71" spans="1:12" x14ac:dyDescent="0.25">
      <c r="A71" s="92">
        <f>COUNTIF(Table!E:E,B71)</f>
        <v>1</v>
      </c>
      <c r="B71" s="57" t="s">
        <v>54</v>
      </c>
      <c r="C71" s="145">
        <v>5</v>
      </c>
      <c r="D71" s="145">
        <v>5</v>
      </c>
      <c r="E71" s="145"/>
      <c r="F71" s="145">
        <v>5</v>
      </c>
      <c r="G71" s="145"/>
      <c r="H71" s="145">
        <v>5</v>
      </c>
      <c r="I71" s="145"/>
      <c r="J71" s="145"/>
      <c r="K71" s="145"/>
      <c r="L71" s="145"/>
    </row>
    <row r="72" spans="1:12" x14ac:dyDescent="0.25">
      <c r="A72" s="92">
        <f>COUNTIF(Table!E:E,B72)</f>
        <v>1</v>
      </c>
      <c r="B72" s="57" t="s">
        <v>729</v>
      </c>
      <c r="C72" s="145">
        <v>5</v>
      </c>
      <c r="D72" s="145"/>
      <c r="E72" s="145">
        <v>5</v>
      </c>
      <c r="F72" s="145"/>
      <c r="G72" s="145"/>
      <c r="H72" s="145"/>
      <c r="I72" s="145"/>
      <c r="J72" s="145"/>
      <c r="K72" s="145"/>
      <c r="L72" s="145"/>
    </row>
    <row r="73" spans="1:12" x14ac:dyDescent="0.25">
      <c r="A73" s="92">
        <f>COUNTIF(Table!E:E,B73)</f>
        <v>1</v>
      </c>
      <c r="B73" s="54" t="s">
        <v>266</v>
      </c>
      <c r="C73" s="145"/>
      <c r="D73" s="145"/>
      <c r="E73" s="145"/>
      <c r="F73" s="145"/>
      <c r="G73" s="145"/>
      <c r="H73" s="145">
        <v>5</v>
      </c>
      <c r="I73" s="145"/>
      <c r="J73" s="145"/>
      <c r="K73" s="145"/>
      <c r="L73" s="145"/>
    </row>
    <row r="74" spans="1:12" x14ac:dyDescent="0.25">
      <c r="A74" s="92">
        <f>COUNTIF(Table!E:E,B74)</f>
        <v>1</v>
      </c>
      <c r="B74" s="54" t="s">
        <v>191</v>
      </c>
      <c r="C74" s="145"/>
      <c r="D74" s="145"/>
      <c r="E74" s="145"/>
      <c r="F74" s="145">
        <v>5</v>
      </c>
      <c r="G74" s="145"/>
      <c r="H74" s="145">
        <v>5</v>
      </c>
      <c r="I74" s="145"/>
      <c r="J74" s="145"/>
      <c r="K74" s="145"/>
      <c r="L74" s="145"/>
    </row>
    <row r="75" spans="1:12" x14ac:dyDescent="0.25">
      <c r="A75" s="92">
        <f>COUNTIF(Table!E:E,B75)</f>
        <v>1</v>
      </c>
      <c r="B75" s="57" t="s">
        <v>193</v>
      </c>
      <c r="C75" s="145">
        <v>5</v>
      </c>
      <c r="D75" s="145"/>
      <c r="E75" s="145"/>
      <c r="F75" s="145"/>
      <c r="G75" s="145">
        <v>5</v>
      </c>
      <c r="H75" s="145"/>
      <c r="I75" s="145"/>
      <c r="J75" s="145"/>
      <c r="K75" s="145"/>
      <c r="L75" s="145"/>
    </row>
    <row r="76" spans="1:12" x14ac:dyDescent="0.25">
      <c r="C76" s="145"/>
      <c r="D76" s="145"/>
      <c r="E76" s="145"/>
      <c r="F76" s="145"/>
      <c r="G76" s="145"/>
      <c r="H76" s="145"/>
      <c r="I76" s="145"/>
      <c r="J76" s="145"/>
      <c r="K76" s="145"/>
      <c r="L76" s="145"/>
    </row>
    <row r="77" spans="1:12" x14ac:dyDescent="0.25">
      <c r="C77" s="145"/>
      <c r="D77" s="145"/>
      <c r="E77" s="145"/>
      <c r="F77" s="145"/>
      <c r="G77" s="145"/>
      <c r="H77" s="145"/>
      <c r="I77" s="145"/>
      <c r="J77" s="145"/>
      <c r="K77" s="145"/>
      <c r="L77" s="145"/>
    </row>
    <row r="78" spans="1:12" x14ac:dyDescent="0.25">
      <c r="C78" s="145"/>
      <c r="D78" s="145"/>
      <c r="E78" s="145"/>
      <c r="F78" s="145"/>
      <c r="G78" s="145"/>
      <c r="H78" s="145"/>
      <c r="I78" s="145"/>
      <c r="J78" s="145"/>
      <c r="K78" s="145"/>
      <c r="L78" s="145"/>
    </row>
    <row r="79" spans="1:12" x14ac:dyDescent="0.25">
      <c r="C79" s="145"/>
      <c r="D79" s="145"/>
      <c r="E79" s="145"/>
      <c r="F79" s="145"/>
      <c r="G79" s="145"/>
      <c r="H79" s="145"/>
      <c r="I79" s="145"/>
      <c r="J79" s="145"/>
      <c r="K79" s="145"/>
      <c r="L79" s="145"/>
    </row>
    <row r="80" spans="1:12" x14ac:dyDescent="0.25">
      <c r="C80" s="145"/>
      <c r="D80" s="145"/>
      <c r="E80" s="145"/>
      <c r="F80" s="145"/>
      <c r="G80" s="145"/>
      <c r="H80" s="145"/>
      <c r="I80" s="145"/>
      <c r="J80" s="145"/>
      <c r="K80" s="145"/>
      <c r="L80" s="145"/>
    </row>
    <row r="81" spans="3:12" x14ac:dyDescent="0.25"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3:12" x14ac:dyDescent="0.25">
      <c r="C82" s="145"/>
      <c r="D82" s="145"/>
      <c r="E82" s="145"/>
      <c r="F82" s="145"/>
      <c r="G82" s="145"/>
      <c r="H82" s="145"/>
      <c r="I82" s="145"/>
      <c r="J82" s="145"/>
      <c r="K82" s="145"/>
      <c r="L82" s="145"/>
    </row>
    <row r="83" spans="3:12" x14ac:dyDescent="0.25">
      <c r="C83" s="145"/>
      <c r="D83" s="145"/>
      <c r="E83" s="145"/>
      <c r="F83" s="145"/>
      <c r="G83" s="145"/>
      <c r="H83" s="145"/>
      <c r="I83" s="145"/>
      <c r="J83" s="145"/>
      <c r="K83" s="145"/>
      <c r="L83" s="145"/>
    </row>
    <row r="84" spans="3:12" x14ac:dyDescent="0.25">
      <c r="C84" s="145"/>
      <c r="D84" s="145"/>
      <c r="E84" s="145"/>
      <c r="F84" s="145"/>
      <c r="G84" s="145"/>
      <c r="H84" s="145"/>
      <c r="I84" s="145"/>
      <c r="J84" s="145"/>
      <c r="K84" s="145"/>
      <c r="L84" s="145"/>
    </row>
    <row r="85" spans="3:12" x14ac:dyDescent="0.25">
      <c r="C85" s="145"/>
      <c r="D85" s="145"/>
      <c r="E85" s="145"/>
      <c r="F85" s="145"/>
      <c r="G85" s="145"/>
      <c r="H85" s="145"/>
      <c r="I85" s="145"/>
      <c r="J85" s="145"/>
      <c r="K85" s="145"/>
      <c r="L85" s="145"/>
    </row>
    <row r="86" spans="3:12" x14ac:dyDescent="0.25">
      <c r="C86" s="145"/>
      <c r="D86" s="145"/>
      <c r="E86" s="145"/>
      <c r="F86" s="145"/>
      <c r="G86" s="145"/>
      <c r="H86" s="145"/>
      <c r="I86" s="145"/>
      <c r="J86" s="145"/>
      <c r="K86" s="145"/>
      <c r="L86" s="145"/>
    </row>
    <row r="87" spans="3:12" x14ac:dyDescent="0.25">
      <c r="C87" s="145"/>
      <c r="D87" s="145"/>
      <c r="E87" s="145"/>
      <c r="F87" s="145"/>
      <c r="G87" s="145"/>
      <c r="H87" s="145"/>
      <c r="I87" s="145"/>
      <c r="J87" s="145"/>
      <c r="K87" s="145"/>
      <c r="L87" s="145"/>
    </row>
    <row r="88" spans="3:12" x14ac:dyDescent="0.25">
      <c r="C88" s="145"/>
      <c r="D88" s="145"/>
      <c r="E88" s="145"/>
      <c r="F88" s="145"/>
      <c r="G88" s="145"/>
      <c r="H88" s="145"/>
      <c r="I88" s="145"/>
      <c r="J88" s="145"/>
      <c r="K88" s="145"/>
      <c r="L88" s="145"/>
    </row>
    <row r="89" spans="3:12" x14ac:dyDescent="0.25">
      <c r="C89" s="145"/>
      <c r="D89" s="145"/>
      <c r="E89" s="145"/>
      <c r="F89" s="145"/>
      <c r="G89" s="145"/>
      <c r="H89" s="145"/>
      <c r="I89" s="145"/>
      <c r="J89" s="145"/>
      <c r="K89" s="145"/>
      <c r="L89" s="145"/>
    </row>
    <row r="90" spans="3:12" x14ac:dyDescent="0.25">
      <c r="C90" s="145"/>
      <c r="D90" s="145"/>
      <c r="E90" s="145"/>
      <c r="F90" s="145"/>
      <c r="G90" s="145"/>
      <c r="H90" s="145"/>
      <c r="I90" s="145"/>
      <c r="J90" s="145"/>
      <c r="K90" s="145"/>
      <c r="L90" s="145"/>
    </row>
    <row r="91" spans="3:12" x14ac:dyDescent="0.25">
      <c r="C91" s="54"/>
      <c r="G91" s="54"/>
    </row>
    <row r="92" spans="3:12" x14ac:dyDescent="0.25">
      <c r="C92" s="54"/>
      <c r="G92" s="54"/>
    </row>
    <row r="93" spans="3:12" x14ac:dyDescent="0.25">
      <c r="C93" s="54"/>
      <c r="G93" s="54"/>
    </row>
    <row r="94" spans="3:12" x14ac:dyDescent="0.25">
      <c r="C94" s="54"/>
      <c r="G94" s="54"/>
    </row>
    <row r="95" spans="3:12" x14ac:dyDescent="0.25">
      <c r="C95" s="54"/>
      <c r="G95" s="54"/>
    </row>
    <row r="96" spans="3:12" x14ac:dyDescent="0.25">
      <c r="C96" s="54"/>
      <c r="G96" s="54"/>
    </row>
    <row r="97" spans="3:7" x14ac:dyDescent="0.25">
      <c r="C97" s="54"/>
      <c r="G97" s="54"/>
    </row>
    <row r="98" spans="3:7" x14ac:dyDescent="0.25">
      <c r="C98" s="54"/>
      <c r="G98" s="54"/>
    </row>
    <row r="99" spans="3:7" x14ac:dyDescent="0.25">
      <c r="G99" s="54"/>
    </row>
    <row r="100" spans="3:7" x14ac:dyDescent="0.25">
      <c r="G100" s="54"/>
    </row>
    <row r="101" spans="3:7" x14ac:dyDescent="0.25">
      <c r="G101" s="54"/>
    </row>
    <row r="102" spans="3:7" x14ac:dyDescent="0.25">
      <c r="G102" s="54"/>
    </row>
    <row r="103" spans="3:7" x14ac:dyDescent="0.25">
      <c r="G103" s="54"/>
    </row>
  </sheetData>
  <autoFilter ref="A3:L67"/>
  <sortState ref="B4:L75">
    <sortCondition ref="B4:B75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Names!$A:$A</xm:f>
          </x14:formula1>
          <xm:sqref>B4:B79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53"/>
  <sheetViews>
    <sheetView zoomScale="85" zoomScaleNormal="85" workbookViewId="0">
      <selection activeCell="I2" sqref="I2"/>
    </sheetView>
  </sheetViews>
  <sheetFormatPr defaultColWidth="9.140625" defaultRowHeight="15" x14ac:dyDescent="0.25"/>
  <cols>
    <col min="1" max="1" width="2.85546875" style="201" customWidth="1"/>
    <col min="2" max="5" width="9.140625" style="201"/>
    <col min="6" max="6" width="11.28515625" style="201" bestFit="1" customWidth="1"/>
    <col min="7" max="7" width="3" style="201" customWidth="1"/>
    <col min="8" max="8" width="3" style="1" customWidth="1"/>
    <col min="9" max="9" width="4.5703125" style="1" customWidth="1"/>
    <col min="10" max="10" width="5.85546875" style="1" bestFit="1" customWidth="1"/>
    <col min="11" max="15" width="9.140625" style="1"/>
    <col min="16" max="16" width="6.5703125" style="1" bestFit="1" customWidth="1"/>
    <col min="17" max="18" width="5.7109375" style="1" customWidth="1"/>
    <col min="19" max="19" width="4.140625" style="1" bestFit="1" customWidth="1"/>
    <col min="20" max="25" width="9.140625" style="1"/>
    <col min="26" max="26" width="11.42578125" style="201" hidden="1" customWidth="1"/>
    <col min="27" max="27" width="4.42578125" style="201" customWidth="1"/>
    <col min="28" max="28" width="2" style="1" customWidth="1"/>
    <col min="29" max="29" width="4.5703125" style="1" customWidth="1"/>
    <col min="30" max="30" width="5.85546875" style="1" bestFit="1" customWidth="1"/>
    <col min="31" max="35" width="9.140625" style="1"/>
    <col min="36" max="36" width="6.5703125" style="1" bestFit="1" customWidth="1"/>
    <col min="37" max="38" width="5.7109375" style="1" customWidth="1"/>
    <col min="39" max="39" width="4.140625" style="1" bestFit="1" customWidth="1"/>
    <col min="40" max="45" width="9.140625" style="1"/>
    <col min="46" max="46" width="11.42578125" style="201" hidden="1" customWidth="1"/>
    <col min="47" max="47" width="4.42578125" style="201" customWidth="1"/>
    <col min="48" max="48" width="5.42578125" style="1" customWidth="1"/>
    <col min="49" max="49" width="4" style="1" customWidth="1"/>
    <col min="50" max="50" width="5.85546875" style="1" bestFit="1" customWidth="1"/>
    <col min="51" max="51" width="17.7109375" style="1" customWidth="1"/>
    <col min="52" max="55" width="9.140625" style="1"/>
    <col min="56" max="56" width="6.5703125" style="1" bestFit="1" customWidth="1"/>
    <col min="57" max="58" width="5" style="1" customWidth="1"/>
    <col min="59" max="59" width="4.140625" style="1" bestFit="1" customWidth="1"/>
    <col min="60" max="62" width="9.140625" style="1"/>
    <col min="63" max="63" width="8.140625" style="1" bestFit="1" customWidth="1"/>
    <col min="64" max="65" width="9.140625" style="1"/>
    <col min="66" max="66" width="11.42578125" style="201" hidden="1" customWidth="1"/>
    <col min="67" max="67" width="4.42578125" style="201" customWidth="1"/>
    <col min="68" max="68" width="2.5703125" style="1" customWidth="1"/>
    <col min="69" max="69" width="3" style="92" customWidth="1"/>
    <col min="70" max="70" width="4.5703125" style="1" customWidth="1"/>
    <col min="71" max="71" width="12" style="1" customWidth="1"/>
    <col min="72" max="73" width="9.140625" style="1"/>
    <col min="74" max="74" width="11.28515625" style="1" bestFit="1" customWidth="1"/>
    <col min="75" max="75" width="11.42578125" style="1" bestFit="1" customWidth="1"/>
    <col min="76" max="76" width="9.140625" style="1"/>
    <col min="77" max="78" width="2.5703125" style="1" customWidth="1"/>
    <col min="79" max="79" width="5.5703125" style="1" bestFit="1" customWidth="1"/>
    <col min="80" max="82" width="9.140625" style="1"/>
    <col min="83" max="83" width="11.28515625" style="1" bestFit="1" customWidth="1"/>
    <col min="84" max="84" width="9.140625" style="1"/>
    <col min="85" max="85" width="11.42578125" style="1" bestFit="1" customWidth="1"/>
    <col min="86" max="86" width="11.42578125" style="201" hidden="1" customWidth="1"/>
    <col min="87" max="87" width="4.42578125" style="1" customWidth="1"/>
    <col min="88" max="88" width="2.5703125" style="201" customWidth="1"/>
    <col min="89" max="89" width="3.5703125" style="1" customWidth="1"/>
    <col min="90" max="90" width="7" style="41" customWidth="1"/>
    <col min="91" max="91" width="9.140625" style="1" customWidth="1"/>
    <col min="92" max="92" width="9.7109375" style="1" customWidth="1"/>
    <col min="93" max="93" width="8.140625" style="1" customWidth="1"/>
    <col min="94" max="94" width="9.140625" style="1" customWidth="1"/>
    <col min="95" max="95" width="11.42578125" style="1" customWidth="1"/>
    <col min="96" max="96" width="6.5703125" style="1" customWidth="1"/>
    <col min="97" max="97" width="2.140625" style="1" customWidth="1"/>
    <col min="98" max="98" width="3" style="1" customWidth="1"/>
    <col min="99" max="99" width="4.140625" style="1" customWidth="1"/>
    <col min="100" max="100" width="9.140625" style="1" customWidth="1"/>
    <col min="101" max="102" width="10.28515625" style="1" customWidth="1"/>
    <col min="103" max="103" width="8.140625" style="1" customWidth="1"/>
    <col min="104" max="104" width="9.140625" style="1" customWidth="1"/>
    <col min="105" max="105" width="11.42578125" style="1" customWidth="1"/>
    <col min="106" max="106" width="4.140625" style="202" customWidth="1"/>
    <col min="107" max="107" width="9.140625" style="1"/>
    <col min="108" max="108" width="4.5703125" style="1" customWidth="1"/>
    <col min="109" max="109" width="5.85546875" style="1" bestFit="1" customWidth="1"/>
    <col min="110" max="114" width="9.140625" style="1"/>
    <col min="115" max="115" width="6.5703125" style="1" bestFit="1" customWidth="1"/>
    <col min="116" max="117" width="5.7109375" style="1" customWidth="1"/>
    <col min="118" max="118" width="4.140625" style="1" bestFit="1" customWidth="1"/>
    <col min="119" max="124" width="9.140625" style="1"/>
    <col min="125" max="125" width="11.42578125" style="201" hidden="1" customWidth="1"/>
    <col min="126" max="126" width="4.42578125" style="201" customWidth="1"/>
    <col min="127" max="16384" width="9.140625" style="1"/>
  </cols>
  <sheetData>
    <row r="1" spans="1:126" ht="15.75" thickBot="1" x14ac:dyDescent="0.3">
      <c r="A1" s="104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K1" s="4"/>
      <c r="CL1" s="5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206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</row>
    <row r="2" spans="1:126" ht="21" x14ac:dyDescent="0.35">
      <c r="A2" s="227"/>
      <c r="B2" s="272" t="s">
        <v>1451</v>
      </c>
      <c r="C2" s="273"/>
      <c r="D2" s="273"/>
      <c r="E2" s="273"/>
      <c r="F2" s="273"/>
      <c r="G2" s="274"/>
      <c r="I2" s="93"/>
      <c r="J2" s="94"/>
      <c r="K2" s="95"/>
      <c r="L2" s="96"/>
      <c r="M2" s="95"/>
      <c r="N2" s="95"/>
      <c r="O2" s="269">
        <v>43116</v>
      </c>
      <c r="P2" s="270"/>
      <c r="Q2" s="270"/>
      <c r="R2" s="271"/>
      <c r="S2" s="80"/>
      <c r="T2" s="80"/>
      <c r="U2" s="80"/>
      <c r="V2" s="80"/>
      <c r="W2" s="80"/>
      <c r="X2" s="80"/>
      <c r="Y2" s="80"/>
      <c r="Z2" s="129"/>
      <c r="AA2" s="97"/>
      <c r="AC2" s="93"/>
      <c r="AD2" s="94"/>
      <c r="AE2" s="95"/>
      <c r="AF2" s="96" t="s">
        <v>213</v>
      </c>
      <c r="AG2" s="95"/>
      <c r="AH2" s="95"/>
      <c r="AI2" s="269">
        <v>43101</v>
      </c>
      <c r="AJ2" s="270"/>
      <c r="AK2" s="270"/>
      <c r="AL2" s="271"/>
      <c r="AM2" s="80"/>
      <c r="AN2" s="80"/>
      <c r="AO2" s="80"/>
      <c r="AP2" s="80"/>
      <c r="AQ2" s="80"/>
      <c r="AR2" s="80"/>
      <c r="AS2" s="80"/>
      <c r="AT2" s="129"/>
      <c r="AU2" s="97"/>
      <c r="AW2" s="93"/>
      <c r="AX2" s="94"/>
      <c r="AY2" s="95"/>
      <c r="AZ2" s="96" t="s">
        <v>207</v>
      </c>
      <c r="BA2" s="95"/>
      <c r="BB2" s="95"/>
      <c r="BC2" s="266">
        <v>43074</v>
      </c>
      <c r="BD2" s="267"/>
      <c r="BE2" s="267"/>
      <c r="BF2" s="268"/>
      <c r="BG2" s="80"/>
      <c r="BH2" s="80"/>
      <c r="BI2" s="80"/>
      <c r="BJ2" s="80"/>
      <c r="BK2" s="80"/>
      <c r="BL2" s="80"/>
      <c r="BM2" s="80"/>
      <c r="BN2" s="129"/>
      <c r="BO2" s="97"/>
      <c r="BQ2" s="93"/>
      <c r="BR2" s="94"/>
      <c r="BS2" s="95"/>
      <c r="BT2" s="96"/>
      <c r="BU2" s="95"/>
      <c r="BV2" s="95"/>
      <c r="BW2" s="269">
        <v>43046</v>
      </c>
      <c r="BX2" s="270"/>
      <c r="BY2" s="270"/>
      <c r="BZ2" s="271"/>
      <c r="CA2" s="80"/>
      <c r="CB2" s="80"/>
      <c r="CC2" s="80"/>
      <c r="CD2" s="80"/>
      <c r="CE2" s="80"/>
      <c r="CF2" s="80"/>
      <c r="CG2" s="80"/>
      <c r="CH2" s="129"/>
      <c r="CI2" s="97"/>
      <c r="CJ2" s="104"/>
      <c r="CK2" s="93"/>
      <c r="CL2" s="94"/>
      <c r="CM2" s="95"/>
      <c r="CN2" s="96"/>
      <c r="CO2" s="95"/>
      <c r="CP2" s="95"/>
      <c r="CQ2" s="269">
        <v>43025</v>
      </c>
      <c r="CR2" s="270"/>
      <c r="CS2" s="270"/>
      <c r="CT2" s="271"/>
      <c r="CU2" s="80"/>
      <c r="CV2" s="80"/>
      <c r="CW2" s="80"/>
      <c r="CX2" s="80"/>
      <c r="CY2" s="80"/>
      <c r="CZ2" s="80"/>
      <c r="DA2" s="80"/>
      <c r="DB2" s="217"/>
      <c r="DD2" s="93"/>
      <c r="DE2" s="94"/>
      <c r="DF2" s="95"/>
      <c r="DG2" s="96"/>
      <c r="DH2" s="95"/>
      <c r="DI2" s="95"/>
      <c r="DJ2" s="269">
        <v>43172</v>
      </c>
      <c r="DK2" s="270"/>
      <c r="DL2" s="270"/>
      <c r="DM2" s="271"/>
      <c r="DN2" s="80"/>
      <c r="DO2" s="80"/>
      <c r="DP2" s="80"/>
      <c r="DQ2" s="80"/>
      <c r="DR2" s="80"/>
      <c r="DS2" s="80"/>
      <c r="DT2" s="80"/>
      <c r="DU2" s="129"/>
      <c r="DV2" s="97"/>
    </row>
    <row r="3" spans="1:126" x14ac:dyDescent="0.25">
      <c r="A3" s="227"/>
      <c r="B3" s="228"/>
      <c r="C3" s="210"/>
      <c r="D3" s="210"/>
      <c r="E3" s="211"/>
      <c r="F3" s="212"/>
      <c r="G3" s="207"/>
      <c r="I3" s="98"/>
      <c r="J3" s="66"/>
      <c r="K3" s="86"/>
      <c r="L3" s="86"/>
      <c r="M3" s="86"/>
      <c r="N3" s="86"/>
      <c r="O3" s="86"/>
      <c r="P3" s="6"/>
      <c r="Q3" s="6"/>
      <c r="R3" s="6"/>
      <c r="Z3" s="3"/>
      <c r="AA3" s="204"/>
      <c r="AC3" s="98"/>
      <c r="AD3" s="66"/>
      <c r="AE3" s="88"/>
      <c r="AF3" s="88"/>
      <c r="AG3" s="88"/>
      <c r="AH3" s="88"/>
      <c r="AI3" s="88"/>
      <c r="AJ3" s="6"/>
      <c r="AK3" s="6"/>
      <c r="AL3" s="6"/>
      <c r="AT3" s="3"/>
      <c r="AU3" s="204"/>
      <c r="AW3" s="98"/>
      <c r="AX3" s="66"/>
      <c r="AY3" s="86"/>
      <c r="AZ3" s="86"/>
      <c r="BA3" s="86"/>
      <c r="BB3" s="86"/>
      <c r="BC3" s="86"/>
      <c r="BD3" s="6"/>
      <c r="BE3" s="6"/>
      <c r="BF3" s="6"/>
      <c r="BN3" s="3"/>
      <c r="BO3" s="204"/>
      <c r="BQ3" s="98"/>
      <c r="BR3" s="66"/>
      <c r="BS3" s="86"/>
      <c r="BT3" s="86"/>
      <c r="BU3" s="86"/>
      <c r="BV3" s="86"/>
      <c r="BW3" s="86"/>
      <c r="BX3" s="6"/>
      <c r="BY3" s="6"/>
      <c r="BZ3" s="6"/>
      <c r="CH3" s="3"/>
      <c r="CI3" s="99"/>
      <c r="CJ3" s="75"/>
      <c r="CK3" s="98"/>
      <c r="CL3" s="66"/>
      <c r="CM3" s="86"/>
      <c r="CN3" s="86"/>
      <c r="CO3" s="86"/>
      <c r="CP3" s="86"/>
      <c r="CQ3" s="86"/>
      <c r="CR3" s="6"/>
      <c r="CS3" s="6"/>
      <c r="CT3" s="6"/>
      <c r="DB3" s="218"/>
      <c r="DD3" s="98"/>
      <c r="DE3" s="66"/>
      <c r="DF3" s="86"/>
      <c r="DG3" s="86"/>
      <c r="DH3" s="86"/>
      <c r="DI3" s="86"/>
      <c r="DJ3" s="86"/>
      <c r="DK3" s="6"/>
      <c r="DL3" s="6"/>
      <c r="DM3" s="6"/>
      <c r="DU3" s="3"/>
      <c r="DV3" s="204"/>
    </row>
    <row r="4" spans="1:126" x14ac:dyDescent="0.25">
      <c r="A4" s="227"/>
      <c r="B4" s="228" t="s">
        <v>1449</v>
      </c>
      <c r="C4" s="210" t="s">
        <v>83</v>
      </c>
      <c r="D4" s="210"/>
      <c r="E4" s="211">
        <v>1.3935185185185215E-2</v>
      </c>
      <c r="F4" s="212">
        <v>42710</v>
      </c>
      <c r="G4" s="207"/>
      <c r="I4" s="98"/>
      <c r="J4" s="41"/>
      <c r="K4" s="265" t="s">
        <v>3</v>
      </c>
      <c r="L4" s="265"/>
      <c r="M4" s="265"/>
      <c r="N4" s="265"/>
      <c r="O4" s="265"/>
      <c r="P4" s="6"/>
      <c r="Q4" s="6"/>
      <c r="R4" s="6"/>
      <c r="S4" s="41"/>
      <c r="T4" s="265" t="s">
        <v>4</v>
      </c>
      <c r="U4" s="265"/>
      <c r="V4" s="265"/>
      <c r="W4" s="265"/>
      <c r="X4" s="265"/>
      <c r="Y4" s="265"/>
      <c r="Z4" s="89"/>
      <c r="AA4" s="204"/>
      <c r="AC4" s="98"/>
      <c r="AD4" s="41"/>
      <c r="AE4" s="265" t="s">
        <v>3</v>
      </c>
      <c r="AF4" s="265"/>
      <c r="AG4" s="265"/>
      <c r="AH4" s="265"/>
      <c r="AI4" s="265"/>
      <c r="AJ4" s="6"/>
      <c r="AK4" s="6"/>
      <c r="AL4" s="6"/>
      <c r="AM4" s="41"/>
      <c r="AN4" s="265" t="s">
        <v>4</v>
      </c>
      <c r="AO4" s="265"/>
      <c r="AP4" s="265"/>
      <c r="AQ4" s="265"/>
      <c r="AR4" s="265"/>
      <c r="AS4" s="265"/>
      <c r="AT4" s="89"/>
      <c r="AU4" s="204"/>
      <c r="AW4" s="98"/>
      <c r="AX4" s="41"/>
      <c r="AY4" s="265" t="s">
        <v>3</v>
      </c>
      <c r="AZ4" s="265"/>
      <c r="BA4" s="265"/>
      <c r="BB4" s="265"/>
      <c r="BC4" s="265"/>
      <c r="BD4" s="6"/>
      <c r="BE4" s="6"/>
      <c r="BF4" s="6"/>
      <c r="BG4" s="41"/>
      <c r="BH4" s="265" t="s">
        <v>4</v>
      </c>
      <c r="BI4" s="265"/>
      <c r="BJ4" s="265"/>
      <c r="BK4" s="265"/>
      <c r="BL4" s="265"/>
      <c r="BM4" s="265"/>
      <c r="BN4" s="89"/>
      <c r="BO4" s="204"/>
      <c r="BQ4" s="98"/>
      <c r="BR4" s="41"/>
      <c r="BS4" s="265" t="s">
        <v>3</v>
      </c>
      <c r="BT4" s="265"/>
      <c r="BU4" s="265"/>
      <c r="BV4" s="265"/>
      <c r="BW4" s="265"/>
      <c r="BX4" s="6"/>
      <c r="BY4" s="6"/>
      <c r="BZ4" s="6"/>
      <c r="CA4" s="41"/>
      <c r="CB4" s="265" t="s">
        <v>4</v>
      </c>
      <c r="CC4" s="265"/>
      <c r="CD4" s="265"/>
      <c r="CE4" s="265"/>
      <c r="CF4" s="265"/>
      <c r="CG4" s="265"/>
      <c r="CH4" s="89"/>
      <c r="CI4" s="99"/>
      <c r="CJ4" s="75"/>
      <c r="CK4" s="98"/>
      <c r="CM4" s="265" t="s">
        <v>3</v>
      </c>
      <c r="CN4" s="265"/>
      <c r="CO4" s="265"/>
      <c r="CP4" s="265"/>
      <c r="CQ4" s="265"/>
      <c r="CR4" s="6"/>
      <c r="CS4" s="6"/>
      <c r="CT4" s="6"/>
      <c r="CU4" s="41"/>
      <c r="CV4" s="265" t="s">
        <v>4</v>
      </c>
      <c r="CW4" s="265"/>
      <c r="CX4" s="265"/>
      <c r="CY4" s="265"/>
      <c r="CZ4" s="265"/>
      <c r="DA4" s="265"/>
      <c r="DB4" s="218"/>
      <c r="DD4" s="98"/>
      <c r="DE4" s="41"/>
      <c r="DF4" s="265" t="s">
        <v>3</v>
      </c>
      <c r="DG4" s="265"/>
      <c r="DH4" s="265"/>
      <c r="DI4" s="265"/>
      <c r="DJ4" s="265"/>
      <c r="DK4" s="6"/>
      <c r="DL4" s="6"/>
      <c r="DM4" s="6"/>
      <c r="DN4" s="41"/>
      <c r="DO4" s="265" t="s">
        <v>4</v>
      </c>
      <c r="DP4" s="265"/>
      <c r="DQ4" s="265"/>
      <c r="DR4" s="265"/>
      <c r="DS4" s="265"/>
      <c r="DT4" s="265"/>
      <c r="DU4" s="89"/>
      <c r="DV4" s="204"/>
    </row>
    <row r="5" spans="1:126" x14ac:dyDescent="0.25">
      <c r="A5" s="227"/>
      <c r="B5" s="228"/>
      <c r="C5" s="210"/>
      <c r="D5" s="210"/>
      <c r="E5" s="211"/>
      <c r="F5" s="212"/>
      <c r="G5" s="207"/>
      <c r="I5" s="98"/>
      <c r="J5" s="41"/>
      <c r="K5" s="86"/>
      <c r="L5" s="86"/>
      <c r="M5" s="86"/>
      <c r="N5" s="86"/>
      <c r="O5" s="86"/>
      <c r="P5" s="6"/>
      <c r="Q5" s="6"/>
      <c r="R5" s="6"/>
      <c r="S5" s="41"/>
      <c r="T5" s="86"/>
      <c r="U5" s="86"/>
      <c r="V5" s="147"/>
      <c r="W5" s="86"/>
      <c r="X5" s="86"/>
      <c r="Y5" s="86"/>
      <c r="Z5" s="89"/>
      <c r="AA5" s="204"/>
      <c r="AC5" s="98"/>
      <c r="AD5" s="41"/>
      <c r="AE5" s="88"/>
      <c r="AF5" s="88"/>
      <c r="AG5" s="88"/>
      <c r="AH5" s="88"/>
      <c r="AI5" s="88"/>
      <c r="AJ5" s="6"/>
      <c r="AK5" s="6"/>
      <c r="AL5" s="6"/>
      <c r="AM5" s="41"/>
      <c r="AN5" s="88"/>
      <c r="AO5" s="88"/>
      <c r="AP5" s="147"/>
      <c r="AQ5" s="88"/>
      <c r="AR5" s="88"/>
      <c r="AS5" s="88"/>
      <c r="AT5" s="89"/>
      <c r="AU5" s="204"/>
      <c r="AW5" s="98"/>
      <c r="AX5" s="41"/>
      <c r="AY5" s="86"/>
      <c r="AZ5" s="86"/>
      <c r="BA5" s="86"/>
      <c r="BB5" s="86"/>
      <c r="BC5" s="86"/>
      <c r="BD5" s="6"/>
      <c r="BE5" s="6"/>
      <c r="BF5" s="6"/>
      <c r="BG5" s="41"/>
      <c r="BH5" s="86"/>
      <c r="BI5" s="86"/>
      <c r="BJ5" s="147"/>
      <c r="BK5" s="86"/>
      <c r="BL5" s="86"/>
      <c r="BM5" s="86"/>
      <c r="BN5" s="89"/>
      <c r="BO5" s="204"/>
      <c r="BQ5" s="98"/>
      <c r="BR5" s="41"/>
      <c r="BS5" s="86"/>
      <c r="BT5" s="86"/>
      <c r="BU5" s="86"/>
      <c r="BV5" s="86"/>
      <c r="BW5" s="86"/>
      <c r="BX5" s="6"/>
      <c r="BY5" s="6"/>
      <c r="BZ5" s="6"/>
      <c r="CA5" s="41"/>
      <c r="CB5" s="86"/>
      <c r="CC5" s="86"/>
      <c r="CD5" s="147"/>
      <c r="CE5" s="86"/>
      <c r="CF5" s="86"/>
      <c r="CG5" s="86"/>
      <c r="CH5" s="89"/>
      <c r="CI5" s="99"/>
      <c r="CJ5" s="75"/>
      <c r="CK5" s="98"/>
      <c r="CM5" s="86"/>
      <c r="CN5" s="86"/>
      <c r="CO5" s="86"/>
      <c r="CP5" s="86"/>
      <c r="CQ5" s="86"/>
      <c r="CR5" s="6"/>
      <c r="CS5" s="6"/>
      <c r="CT5" s="6"/>
      <c r="CU5" s="41"/>
      <c r="CV5" s="86"/>
      <c r="CW5" s="86"/>
      <c r="CX5" s="147"/>
      <c r="CY5" s="86"/>
      <c r="CZ5" s="86"/>
      <c r="DA5" s="86"/>
      <c r="DB5" s="218"/>
      <c r="DD5" s="98"/>
      <c r="DE5" s="41"/>
      <c r="DF5" s="86"/>
      <c r="DG5" s="86"/>
      <c r="DH5" s="86"/>
      <c r="DI5" s="86"/>
      <c r="DJ5" s="86"/>
      <c r="DK5" s="6"/>
      <c r="DL5" s="6"/>
      <c r="DM5" s="6"/>
      <c r="DN5" s="41"/>
      <c r="DO5" s="86"/>
      <c r="DP5" s="86"/>
      <c r="DQ5" s="147"/>
      <c r="DR5" s="86"/>
      <c r="DS5" s="86"/>
      <c r="DT5" s="86"/>
      <c r="DU5" s="89"/>
      <c r="DV5" s="204"/>
    </row>
    <row r="6" spans="1:126" x14ac:dyDescent="0.25">
      <c r="A6" s="227"/>
      <c r="B6" s="228" t="s">
        <v>282</v>
      </c>
      <c r="C6" s="210"/>
      <c r="D6" s="210"/>
      <c r="E6" s="211"/>
      <c r="F6" s="213"/>
      <c r="G6" s="208"/>
      <c r="I6" s="98"/>
      <c r="J6" s="86" t="s">
        <v>1</v>
      </c>
      <c r="K6" s="7" t="s">
        <v>0</v>
      </c>
      <c r="L6" s="7"/>
      <c r="M6" s="86" t="s">
        <v>5</v>
      </c>
      <c r="N6" s="86" t="s">
        <v>6</v>
      </c>
      <c r="O6" s="86" t="s">
        <v>7</v>
      </c>
      <c r="P6" s="86" t="s">
        <v>8</v>
      </c>
      <c r="Q6" s="87"/>
      <c r="R6" s="11"/>
      <c r="S6" s="86" t="s">
        <v>1</v>
      </c>
      <c r="T6" s="7" t="s">
        <v>0</v>
      </c>
      <c r="U6" s="7"/>
      <c r="V6" s="7" t="s">
        <v>1450</v>
      </c>
      <c r="W6" s="86" t="s">
        <v>5</v>
      </c>
      <c r="X6" s="86" t="s">
        <v>6</v>
      </c>
      <c r="Y6" s="86" t="s">
        <v>7</v>
      </c>
      <c r="Z6" s="89"/>
      <c r="AA6" s="204"/>
      <c r="AC6" s="98"/>
      <c r="AD6" s="88" t="s">
        <v>1</v>
      </c>
      <c r="AE6" s="7" t="s">
        <v>0</v>
      </c>
      <c r="AF6" s="7"/>
      <c r="AG6" s="88" t="s">
        <v>5</v>
      </c>
      <c r="AH6" s="88" t="s">
        <v>6</v>
      </c>
      <c r="AI6" s="88" t="s">
        <v>7</v>
      </c>
      <c r="AJ6" s="88" t="s">
        <v>8</v>
      </c>
      <c r="AK6" s="89"/>
      <c r="AL6" s="11"/>
      <c r="AM6" s="88" t="s">
        <v>1</v>
      </c>
      <c r="AN6" s="7" t="s">
        <v>0</v>
      </c>
      <c r="AO6" s="7"/>
      <c r="AP6" s="7" t="s">
        <v>1450</v>
      </c>
      <c r="AQ6" s="88" t="s">
        <v>5</v>
      </c>
      <c r="AR6" s="88" t="s">
        <v>6</v>
      </c>
      <c r="AS6" s="88" t="s">
        <v>7</v>
      </c>
      <c r="AT6" s="89"/>
      <c r="AU6" s="204"/>
      <c r="AW6" s="98"/>
      <c r="AX6" s="86" t="s">
        <v>1</v>
      </c>
      <c r="AY6" s="7" t="s">
        <v>0</v>
      </c>
      <c r="AZ6" s="7"/>
      <c r="BA6" s="86" t="s">
        <v>5</v>
      </c>
      <c r="BB6" s="86" t="s">
        <v>6</v>
      </c>
      <c r="BC6" s="86" t="s">
        <v>7</v>
      </c>
      <c r="BD6" s="86" t="s">
        <v>8</v>
      </c>
      <c r="BE6" s="87"/>
      <c r="BF6" s="11"/>
      <c r="BG6" s="86" t="s">
        <v>1</v>
      </c>
      <c r="BH6" s="7" t="s">
        <v>0</v>
      </c>
      <c r="BI6" s="7"/>
      <c r="BJ6" s="7" t="s">
        <v>1450</v>
      </c>
      <c r="BK6" s="86" t="s">
        <v>5</v>
      </c>
      <c r="BL6" s="86" t="s">
        <v>6</v>
      </c>
      <c r="BM6" s="86" t="s">
        <v>7</v>
      </c>
      <c r="BN6" s="89"/>
      <c r="BO6" s="204"/>
      <c r="BQ6" s="98"/>
      <c r="BR6" s="86" t="s">
        <v>1</v>
      </c>
      <c r="BS6" s="7" t="s">
        <v>0</v>
      </c>
      <c r="BT6" s="7"/>
      <c r="BU6" s="86" t="s">
        <v>5</v>
      </c>
      <c r="BV6" s="86" t="s">
        <v>6</v>
      </c>
      <c r="BW6" s="86" t="s">
        <v>7</v>
      </c>
      <c r="BX6" s="86" t="s">
        <v>8</v>
      </c>
      <c r="BY6" s="87"/>
      <c r="BZ6" s="11"/>
      <c r="CA6" s="86" t="s">
        <v>1</v>
      </c>
      <c r="CB6" s="7" t="s">
        <v>0</v>
      </c>
      <c r="CC6" s="7"/>
      <c r="CD6" s="7" t="s">
        <v>1450</v>
      </c>
      <c r="CE6" s="86" t="s">
        <v>5</v>
      </c>
      <c r="CF6" s="86" t="s">
        <v>6</v>
      </c>
      <c r="CG6" s="86" t="s">
        <v>7</v>
      </c>
      <c r="CH6" s="89"/>
      <c r="CI6" s="99"/>
      <c r="CJ6" s="75"/>
      <c r="CK6" s="142"/>
      <c r="CL6" s="86" t="s">
        <v>1</v>
      </c>
      <c r="CM6" s="7" t="s">
        <v>0</v>
      </c>
      <c r="CN6" s="7"/>
      <c r="CO6" s="86" t="s">
        <v>5</v>
      </c>
      <c r="CP6" s="86" t="s">
        <v>6</v>
      </c>
      <c r="CQ6" s="86" t="s">
        <v>7</v>
      </c>
      <c r="CR6" s="86" t="s">
        <v>8</v>
      </c>
      <c r="CS6" s="87"/>
      <c r="CT6" s="11"/>
      <c r="CU6" s="86" t="s">
        <v>1</v>
      </c>
      <c r="CV6" s="7" t="s">
        <v>0</v>
      </c>
      <c r="CW6" s="7"/>
      <c r="CX6" s="7" t="s">
        <v>1450</v>
      </c>
      <c r="CY6" s="86" t="s">
        <v>5</v>
      </c>
      <c r="CZ6" s="86" t="s">
        <v>6</v>
      </c>
      <c r="DA6" s="86" t="s">
        <v>7</v>
      </c>
      <c r="DB6" s="218"/>
      <c r="DD6" s="98"/>
      <c r="DE6" s="86" t="s">
        <v>1</v>
      </c>
      <c r="DF6" s="7" t="s">
        <v>0</v>
      </c>
      <c r="DG6" s="7"/>
      <c r="DH6" s="86" t="s">
        <v>5</v>
      </c>
      <c r="DI6" s="86" t="s">
        <v>6</v>
      </c>
      <c r="DJ6" s="86" t="s">
        <v>7</v>
      </c>
      <c r="DK6" s="86" t="s">
        <v>8</v>
      </c>
      <c r="DL6" s="87"/>
      <c r="DM6" s="11"/>
      <c r="DN6" s="86" t="s">
        <v>1</v>
      </c>
      <c r="DO6" s="7" t="s">
        <v>0</v>
      </c>
      <c r="DP6" s="7"/>
      <c r="DQ6" s="7" t="s">
        <v>1450</v>
      </c>
      <c r="DR6" s="86" t="s">
        <v>5</v>
      </c>
      <c r="DS6" s="86" t="s">
        <v>6</v>
      </c>
      <c r="DT6" s="86" t="s">
        <v>7</v>
      </c>
      <c r="DU6" s="89"/>
      <c r="DV6" s="204"/>
    </row>
    <row r="7" spans="1:126" x14ac:dyDescent="0.25">
      <c r="A7" s="227"/>
      <c r="B7" s="228" t="s">
        <v>326</v>
      </c>
      <c r="C7" s="210" t="s">
        <v>109</v>
      </c>
      <c r="D7" s="210"/>
      <c r="E7" s="211">
        <v>1.6747685185185185E-2</v>
      </c>
      <c r="F7" s="212">
        <v>43025</v>
      </c>
      <c r="G7" s="208"/>
      <c r="I7" s="98"/>
      <c r="J7" s="41">
        <v>1</v>
      </c>
      <c r="K7" s="1" t="s">
        <v>624</v>
      </c>
      <c r="M7" s="8">
        <v>1.9884259259259258E-2</v>
      </c>
      <c r="N7" s="9">
        <v>1.5624999999999999E-3</v>
      </c>
      <c r="O7" s="9">
        <v>1.8321759259259256E-2</v>
      </c>
      <c r="P7" s="41">
        <v>50</v>
      </c>
      <c r="Q7" s="10"/>
      <c r="R7" s="12"/>
      <c r="S7" s="41">
        <v>1</v>
      </c>
      <c r="T7" s="1" t="s">
        <v>48</v>
      </c>
      <c r="V7" s="201" t="str">
        <f>IF(T7="","",(IFERROR(VLOOKUP(T7,MembersDetails!C:U,18,FALSE),"GUEST")))</f>
        <v>JB17</v>
      </c>
      <c r="W7" s="8">
        <v>2.0520833333333332E-2</v>
      </c>
      <c r="X7" s="9">
        <v>7.2916666666666659E-3</v>
      </c>
      <c r="Y7" s="9">
        <v>1.3229166666666667E-2</v>
      </c>
      <c r="Z7" s="224">
        <f>IF(V7="","",VLOOKUP(V7,B:G,4,FALSE))</f>
        <v>1.0972222222222223E-2</v>
      </c>
      <c r="AA7" s="205" t="str">
        <f>IF(V7="","",IFERROR(IF(Z7&gt;=Y7,"NR",""),""))</f>
        <v/>
      </c>
      <c r="AC7" s="98"/>
      <c r="AD7" s="41">
        <v>1</v>
      </c>
      <c r="AE7" s="1" t="s">
        <v>729</v>
      </c>
      <c r="AG7" s="8">
        <v>3.0983796296296297E-2</v>
      </c>
      <c r="AH7" s="9">
        <v>3.2986111111111111E-3</v>
      </c>
      <c r="AI7" s="9">
        <v>2.7685185185185188E-2</v>
      </c>
      <c r="AJ7" s="41">
        <v>50</v>
      </c>
      <c r="AK7" s="10"/>
      <c r="AL7" s="12"/>
      <c r="AM7" s="41">
        <v>1</v>
      </c>
      <c r="AN7" s="1" t="s">
        <v>66</v>
      </c>
      <c r="AP7" s="201" t="str">
        <f>IF(AN7="","",(IFERROR(VLOOKUP(AN7,MembersDetails!C:R,15,FALSE),"GUEST")))</f>
        <v>JM</v>
      </c>
      <c r="AQ7" s="8">
        <v>3.3958333333333333E-2</v>
      </c>
      <c r="AR7" s="9">
        <v>1.2152777777777778E-2</v>
      </c>
      <c r="AS7" s="9">
        <v>2.1805555555555557E-2</v>
      </c>
      <c r="AT7" s="224">
        <f t="shared" ref="AT7:AT25" si="0">IF(AP7="","",VLOOKUP(AP7,B:G,4,FALSE))</f>
        <v>1.2314814814814817E-2</v>
      </c>
      <c r="AU7" s="205" t="str">
        <f t="shared" ref="AU7:AU25" si="1">IF(AP7="","",IFERROR(IF(AT7&gt;=AS7,"NR",""),""))</f>
        <v/>
      </c>
      <c r="AW7" s="98"/>
      <c r="AX7" s="41">
        <v>1</v>
      </c>
      <c r="AY7" s="1" t="s">
        <v>265</v>
      </c>
      <c r="BA7" s="8">
        <v>1.9467592592592595E-2</v>
      </c>
      <c r="BB7" s="9">
        <v>3.1249999999999681E-3</v>
      </c>
      <c r="BC7" s="9">
        <v>1.6342592592592627E-2</v>
      </c>
      <c r="BD7" s="41">
        <v>50</v>
      </c>
      <c r="BE7" s="10"/>
      <c r="BF7" s="12"/>
      <c r="BG7" s="41">
        <v>1</v>
      </c>
      <c r="BH7" s="201" t="s">
        <v>69</v>
      </c>
      <c r="BJ7" s="201" t="str">
        <f>IF(BH7="","",(IFERROR(VLOOKUP(BH7,MembersDetails!C:O,12,FALSE),"GUEST")))</f>
        <v>SM</v>
      </c>
      <c r="BK7" s="8">
        <v>2.0381944444444446E-2</v>
      </c>
      <c r="BL7" s="9">
        <v>7.4652777777777478E-3</v>
      </c>
      <c r="BM7" s="9">
        <v>1.2916666666666698E-2</v>
      </c>
      <c r="BN7" s="224">
        <f t="shared" ref="BN7:BN30" si="2">IF(BJ7="","",VLOOKUP(BJ7,B:G,4,FALSE))</f>
        <v>1.1863425925925928E-2</v>
      </c>
      <c r="BO7" s="205" t="s">
        <v>1453</v>
      </c>
      <c r="BQ7" s="108">
        <f>COUNTIF(Table!E:E,BS7)</f>
        <v>1</v>
      </c>
      <c r="BR7" s="41">
        <v>1</v>
      </c>
      <c r="BS7" s="1" t="s">
        <v>260</v>
      </c>
      <c r="BU7" s="8">
        <v>1.834490740740741E-2</v>
      </c>
      <c r="BV7" s="9">
        <v>4.3981481481481484E-3</v>
      </c>
      <c r="BW7" s="9">
        <v>1.3946759259259263E-2</v>
      </c>
      <c r="BX7" s="41">
        <v>50</v>
      </c>
      <c r="BY7" s="10"/>
      <c r="BZ7" s="12"/>
      <c r="CA7" s="41">
        <v>1</v>
      </c>
      <c r="CB7" s="1" t="s">
        <v>50</v>
      </c>
      <c r="CD7" s="201" t="str">
        <f>IF(CB7="","",(IFERROR(VLOOKUP(CB7,MembersDetails!C:L,9,FALSE),"GUEST")))</f>
        <v>JB17</v>
      </c>
      <c r="CE7" s="8">
        <v>2.045138888888889E-2</v>
      </c>
      <c r="CF7" s="9">
        <v>9.2592592592592605E-3</v>
      </c>
      <c r="CG7" s="9">
        <v>1.119212962962963E-2</v>
      </c>
      <c r="CH7" s="224">
        <f t="shared" ref="CH7:CH50" si="3">VLOOKUP(CD7,B:G,4,FALSE)</f>
        <v>1.0972222222222223E-2</v>
      </c>
      <c r="CI7" s="205" t="s">
        <v>1453</v>
      </c>
      <c r="CJ7" s="75"/>
      <c r="CK7" s="142">
        <f>COUNTIF(Table!E:E,CM7)</f>
        <v>1</v>
      </c>
      <c r="CL7" s="41">
        <v>1</v>
      </c>
      <c r="CM7" s="1" t="s">
        <v>233</v>
      </c>
      <c r="CO7" s="8">
        <v>1.7627314814814814E-2</v>
      </c>
      <c r="CP7" s="9">
        <v>3.1249999999999997E-3</v>
      </c>
      <c r="CQ7" s="9">
        <v>1.4502314814814815E-2</v>
      </c>
      <c r="CR7" s="41">
        <v>50</v>
      </c>
      <c r="CS7" s="10"/>
      <c r="CT7" s="12"/>
      <c r="CU7" s="41">
        <v>1</v>
      </c>
      <c r="CV7" s="1" t="s">
        <v>257</v>
      </c>
      <c r="CX7" s="220" t="str">
        <f>IF(CV7="","",(IFERROR(VLOOKUP(CV7,MembersDetails!C:I,6,FALSE),"GUEST")))</f>
        <v>GUEST</v>
      </c>
      <c r="CY7" s="8">
        <v>1.9606481481481482E-2</v>
      </c>
      <c r="CZ7" s="9">
        <v>8.6805555555555559E-3</v>
      </c>
      <c r="DA7" s="9">
        <v>1.0925925925925926E-2</v>
      </c>
      <c r="DB7" s="205" t="s">
        <v>258</v>
      </c>
      <c r="DD7" s="98"/>
      <c r="DE7" s="41">
        <v>1</v>
      </c>
      <c r="DH7" s="8"/>
      <c r="DI7" s="9"/>
      <c r="DJ7" s="9">
        <f t="shared" ref="DJ7:DJ24" si="4">DH7-DI7</f>
        <v>0</v>
      </c>
      <c r="DK7" s="41">
        <v>50</v>
      </c>
      <c r="DL7" s="10"/>
      <c r="DM7" s="12"/>
      <c r="DN7" s="41">
        <v>1</v>
      </c>
      <c r="DQ7" s="201" t="str">
        <f>IF(DO7="","",(IFERROR(VLOOKUP(DO7,MembersDetails!C:X,21,FALSE),"GUEST")))</f>
        <v/>
      </c>
      <c r="DR7" s="8"/>
      <c r="DS7" s="9"/>
      <c r="DT7" s="9">
        <f t="shared" ref="DT7:DT47" si="5">DR7-DS7</f>
        <v>0</v>
      </c>
      <c r="DU7" s="224" t="str">
        <f>IF(DQ7="","",VLOOKUP(DQ7,B:G,4,FALSE))</f>
        <v/>
      </c>
      <c r="DV7" s="205" t="str">
        <f>IF(DQ7="","",IFERROR(IF(DU7&gt;=DT7,"NR",""),""))</f>
        <v/>
      </c>
    </row>
    <row r="8" spans="1:126" x14ac:dyDescent="0.25">
      <c r="A8" s="227"/>
      <c r="B8" s="228" t="s">
        <v>333</v>
      </c>
      <c r="C8" s="210" t="s">
        <v>85</v>
      </c>
      <c r="D8" s="210"/>
      <c r="E8" s="211">
        <v>1.5879629629629629E-2</v>
      </c>
      <c r="F8" s="212">
        <v>43025</v>
      </c>
      <c r="G8" s="208"/>
      <c r="I8" s="98"/>
      <c r="J8" s="41">
        <v>2</v>
      </c>
      <c r="K8" s="1" t="s">
        <v>68</v>
      </c>
      <c r="M8" s="8">
        <v>1.9930555555555556E-2</v>
      </c>
      <c r="N8" s="9">
        <v>4.1666666666666666E-3</v>
      </c>
      <c r="O8" s="9">
        <v>1.576388888888889E-2</v>
      </c>
      <c r="P8" s="41">
        <v>49</v>
      </c>
      <c r="Q8" s="10"/>
      <c r="R8" s="12"/>
      <c r="S8" s="41">
        <v>2</v>
      </c>
      <c r="T8" s="1" t="s">
        <v>137</v>
      </c>
      <c r="V8" s="201" t="str">
        <f>IF(T8="","",(IFERROR(VLOOKUP(T8,MembersDetails!C:U,18,FALSE),"GUEST")))</f>
        <v>SM</v>
      </c>
      <c r="W8" s="8">
        <v>2.0312500000000001E-2</v>
      </c>
      <c r="X8" s="9">
        <v>6.7708333333333336E-3</v>
      </c>
      <c r="Y8" s="9">
        <v>1.3541666666666667E-2</v>
      </c>
      <c r="Z8" s="224" t="e">
        <f t="shared" ref="Z8:Z28" si="6">IF(V8="","",VLOOKUP(V8,D:G,4,FALSE))</f>
        <v>#N/A</v>
      </c>
      <c r="AA8" s="205" t="str">
        <f>IF(V8="","",IFERROR(IF(Z8&gt;=Y8,"NR",""),""))</f>
        <v/>
      </c>
      <c r="AC8" s="98"/>
      <c r="AD8" s="41">
        <v>2</v>
      </c>
      <c r="AE8" s="1" t="s">
        <v>101</v>
      </c>
      <c r="AG8" s="8">
        <v>3.1944444444444449E-2</v>
      </c>
      <c r="AH8" s="9">
        <v>5.5555555555555558E-3</v>
      </c>
      <c r="AI8" s="9">
        <v>2.6388888888888889E-2</v>
      </c>
      <c r="AJ8" s="41">
        <v>49</v>
      </c>
      <c r="AK8" s="10"/>
      <c r="AL8" s="12"/>
      <c r="AM8" s="41">
        <v>2</v>
      </c>
      <c r="AN8" s="1" t="s">
        <v>137</v>
      </c>
      <c r="AP8" s="201" t="str">
        <f>IF(AN8="","",(IFERROR(VLOOKUP(AN8,MembersDetails!C:R,15,FALSE),"GUEST")))</f>
        <v>SM</v>
      </c>
      <c r="AQ8" s="8">
        <v>3.3206018518518517E-2</v>
      </c>
      <c r="AR8" s="9">
        <v>1.0937500000000001E-2</v>
      </c>
      <c r="AS8" s="9">
        <v>2.2268518518518514E-2</v>
      </c>
      <c r="AT8" s="224">
        <f t="shared" si="0"/>
        <v>1.1863425925925928E-2</v>
      </c>
      <c r="AU8" s="205" t="str">
        <f t="shared" si="1"/>
        <v/>
      </c>
      <c r="AW8" s="98"/>
      <c r="AX8" s="41">
        <v>2</v>
      </c>
      <c r="AY8" s="1" t="s">
        <v>1454</v>
      </c>
      <c r="BA8" s="8">
        <v>1.96875E-2</v>
      </c>
      <c r="BB8" s="9">
        <v>3.2986111111110786E-3</v>
      </c>
      <c r="BC8" s="9">
        <v>1.6388888888888922E-2</v>
      </c>
      <c r="BD8" s="41">
        <v>49</v>
      </c>
      <c r="BE8" s="10"/>
      <c r="BF8" s="12"/>
      <c r="BG8" s="41">
        <v>2</v>
      </c>
      <c r="BH8" s="1" t="s">
        <v>48</v>
      </c>
      <c r="BJ8" s="201" t="str">
        <f>IF(BH8="","",(IFERROR(VLOOKUP(BH8,MembersDetails!C:O,12,FALSE),"GUEST")))</f>
        <v>JB15</v>
      </c>
      <c r="BK8" s="8">
        <v>2.0069444444444442E-2</v>
      </c>
      <c r="BL8" s="9">
        <v>7.1180555555555233E-3</v>
      </c>
      <c r="BM8" s="9">
        <v>1.2951388888888919E-2</v>
      </c>
      <c r="BN8" s="224">
        <f t="shared" si="2"/>
        <v>1.2951388888888919E-2</v>
      </c>
      <c r="BO8" s="205" t="s">
        <v>258</v>
      </c>
      <c r="BQ8" s="108">
        <f>COUNTIF(Table!E:E,BS8)</f>
        <v>1</v>
      </c>
      <c r="BR8" s="41">
        <v>2</v>
      </c>
      <c r="BS8" s="1" t="s">
        <v>93</v>
      </c>
      <c r="BU8" s="8">
        <v>1.9120370370370371E-2</v>
      </c>
      <c r="BV8" s="9">
        <v>3.7037037037037034E-3</v>
      </c>
      <c r="BW8" s="9">
        <v>1.5416666666666667E-2</v>
      </c>
      <c r="BX8" s="41">
        <v>49</v>
      </c>
      <c r="BY8" s="10"/>
      <c r="BZ8" s="12"/>
      <c r="CA8" s="41">
        <v>2</v>
      </c>
      <c r="CB8" s="1" t="s">
        <v>54</v>
      </c>
      <c r="CD8" s="201" t="str">
        <f>IF(CB8="","",(IFERROR(VLOOKUP(CB8,MembersDetails!C:L,9,FALSE),"GUEST")))</f>
        <v>SM</v>
      </c>
      <c r="CE8" s="8">
        <v>1.996527777777778E-2</v>
      </c>
      <c r="CF8" s="9">
        <v>8.1018518518518514E-3</v>
      </c>
      <c r="CG8" s="9">
        <v>1.1863425925925928E-2</v>
      </c>
      <c r="CH8" s="224">
        <f t="shared" si="3"/>
        <v>1.1863425925925928E-2</v>
      </c>
      <c r="CI8" s="205" t="s">
        <v>258</v>
      </c>
      <c r="CJ8" s="75"/>
      <c r="CK8" s="142">
        <f>COUNTIF(Table!E:E,CM8)</f>
        <v>1</v>
      </c>
      <c r="CL8" s="41">
        <v>2</v>
      </c>
      <c r="CM8" s="1" t="s">
        <v>109</v>
      </c>
      <c r="CO8" s="8">
        <v>1.8599537037037036E-2</v>
      </c>
      <c r="CP8" s="9">
        <v>1.8518518518518517E-3</v>
      </c>
      <c r="CQ8" s="9">
        <v>1.6747685185185185E-2</v>
      </c>
      <c r="CR8" s="41">
        <v>49</v>
      </c>
      <c r="CS8" s="10"/>
      <c r="CT8" s="12"/>
      <c r="CU8" s="41">
        <v>2</v>
      </c>
      <c r="CV8" s="1" t="s">
        <v>50</v>
      </c>
      <c r="CX8" s="220" t="str">
        <f>IF(CV8="","",(IFERROR(VLOOKUP(CV8,MembersDetails!C:I,6,FALSE),"GUEST")))</f>
        <v>JB17</v>
      </c>
      <c r="CY8" s="8">
        <v>1.9652777777777779E-2</v>
      </c>
      <c r="CZ8" s="9">
        <v>8.6805555555555559E-3</v>
      </c>
      <c r="DA8" s="9">
        <v>1.0972222222222223E-2</v>
      </c>
      <c r="DB8" s="205" t="s">
        <v>258</v>
      </c>
      <c r="DD8" s="98"/>
      <c r="DE8" s="41">
        <v>2</v>
      </c>
      <c r="DH8" s="8"/>
      <c r="DI8" s="9"/>
      <c r="DJ8" s="9">
        <f t="shared" si="4"/>
        <v>0</v>
      </c>
      <c r="DK8" s="41">
        <v>49</v>
      </c>
      <c r="DL8" s="10"/>
      <c r="DM8" s="12"/>
      <c r="DN8" s="41">
        <v>2</v>
      </c>
      <c r="DQ8" s="201" t="str">
        <f>IF(DO8="","",(IFERROR(VLOOKUP(DO8,MembersDetails!C:X,21,FALSE),"GUEST")))</f>
        <v/>
      </c>
      <c r="DR8" s="8"/>
      <c r="DS8" s="9"/>
      <c r="DT8" s="9">
        <f t="shared" si="5"/>
        <v>0</v>
      </c>
      <c r="DU8" s="224" t="str">
        <f t="shared" ref="DU8:DU50" si="7">IF(DQ8="","",VLOOKUP(DQ8,CZ:DB,4,FALSE))</f>
        <v/>
      </c>
      <c r="DV8" s="205" t="str">
        <f t="shared" ref="DV8:DV50" si="8">IF(DQ8="","",IFERROR(IF(DU8&gt;=DT8,"NR",""),""))</f>
        <v/>
      </c>
    </row>
    <row r="9" spans="1:126" x14ac:dyDescent="0.25">
      <c r="A9" s="227"/>
      <c r="B9" s="228" t="s">
        <v>341</v>
      </c>
      <c r="C9" s="210" t="s">
        <v>61</v>
      </c>
      <c r="D9" s="210"/>
      <c r="E9" s="211">
        <v>1.4166666666666664E-2</v>
      </c>
      <c r="F9" s="212">
        <v>42766</v>
      </c>
      <c r="G9" s="207"/>
      <c r="I9" s="98"/>
      <c r="J9" s="41">
        <v>3</v>
      </c>
      <c r="K9" s="1" t="s">
        <v>63</v>
      </c>
      <c r="M9" s="8">
        <v>2.0104166666666666E-2</v>
      </c>
      <c r="N9" s="9">
        <v>5.7291666666666671E-3</v>
      </c>
      <c r="O9" s="9">
        <v>1.4374999999999999E-2</v>
      </c>
      <c r="P9" s="41">
        <v>48</v>
      </c>
      <c r="Q9" s="10"/>
      <c r="R9" s="12"/>
      <c r="S9" s="41">
        <v>3</v>
      </c>
      <c r="T9" s="1" t="s">
        <v>63</v>
      </c>
      <c r="V9" s="201" t="str">
        <f>IF(T9="","",(IFERROR(VLOOKUP(T9,MembersDetails!C:U,18,FALSE),"GUEST")))</f>
        <v>JB15</v>
      </c>
      <c r="W9" s="8">
        <v>2.0104166666666666E-2</v>
      </c>
      <c r="X9" s="9">
        <v>5.7291666666666671E-3</v>
      </c>
      <c r="Y9" s="9">
        <v>1.4374999999999999E-2</v>
      </c>
      <c r="Z9" s="224" t="e">
        <f t="shared" si="6"/>
        <v>#N/A</v>
      </c>
      <c r="AA9" s="205" t="str">
        <f t="shared" ref="AA9:AA28" si="9">IF(V9="","",IFERROR(IF(Z9&gt;=Y9,"NR",""),""))</f>
        <v/>
      </c>
      <c r="AC9" s="98"/>
      <c r="AD9" s="41">
        <v>3</v>
      </c>
      <c r="AE9" s="1" t="s">
        <v>89</v>
      </c>
      <c r="AG9" s="8">
        <v>3.2939814814814811E-2</v>
      </c>
      <c r="AH9" s="9">
        <v>3.472222222222222E-3</v>
      </c>
      <c r="AI9" s="9">
        <v>2.946759259259259E-2</v>
      </c>
      <c r="AJ9" s="41">
        <v>48</v>
      </c>
      <c r="AK9" s="10"/>
      <c r="AL9" s="12"/>
      <c r="AM9" s="41">
        <v>3</v>
      </c>
      <c r="AN9" s="1" t="s">
        <v>174</v>
      </c>
      <c r="AP9" s="201" t="str">
        <f>IF(AN9="","",(IFERROR(VLOOKUP(AN9,MembersDetails!C:R,15,FALSE),"GUEST")))</f>
        <v>SM</v>
      </c>
      <c r="AQ9" s="8">
        <v>3.3657407407407407E-2</v>
      </c>
      <c r="AR9" s="9">
        <v>1.1284722222222222E-2</v>
      </c>
      <c r="AS9" s="9">
        <v>2.2372685185185183E-2</v>
      </c>
      <c r="AT9" s="224">
        <f t="shared" si="0"/>
        <v>1.1863425925925928E-2</v>
      </c>
      <c r="AU9" s="205" t="str">
        <f t="shared" si="1"/>
        <v/>
      </c>
      <c r="AW9" s="98"/>
      <c r="AX9" s="41">
        <v>3</v>
      </c>
      <c r="AY9" s="1" t="s">
        <v>76</v>
      </c>
      <c r="BA9" s="8">
        <v>1.9803240740740739E-2</v>
      </c>
      <c r="BB9" s="9">
        <v>2.6041666666666331E-3</v>
      </c>
      <c r="BC9" s="9">
        <v>1.7199074074074106E-2</v>
      </c>
      <c r="BD9" s="41">
        <v>48</v>
      </c>
      <c r="BE9" s="10"/>
      <c r="BF9" s="12"/>
      <c r="BG9" s="41">
        <v>3</v>
      </c>
      <c r="BH9" s="1" t="s">
        <v>137</v>
      </c>
      <c r="BJ9" s="201" t="str">
        <f>IF(BH9="","",(IFERROR(VLOOKUP(BH9,MembersDetails!C:O,12,FALSE),"GUEST")))</f>
        <v>SM</v>
      </c>
      <c r="BK9" s="8">
        <v>2.011574074074074E-2</v>
      </c>
      <c r="BL9" s="9">
        <v>6.5972222222221901E-3</v>
      </c>
      <c r="BM9" s="9">
        <v>1.3518518518518549E-2</v>
      </c>
      <c r="BN9" s="224">
        <f t="shared" si="2"/>
        <v>1.1863425925925928E-2</v>
      </c>
      <c r="BO9" s="205" t="s">
        <v>1453</v>
      </c>
      <c r="BQ9" s="108">
        <f>COUNTIF(Table!E:E,BS9)</f>
        <v>1</v>
      </c>
      <c r="BR9" s="41">
        <v>3</v>
      </c>
      <c r="BS9" s="1" t="s">
        <v>265</v>
      </c>
      <c r="BU9" s="8">
        <v>1.9421296296296294E-2</v>
      </c>
      <c r="BV9" s="9">
        <v>2.3148148148148151E-3</v>
      </c>
      <c r="BW9" s="9">
        <v>1.7106481481481479E-2</v>
      </c>
      <c r="BX9" s="41">
        <v>48</v>
      </c>
      <c r="BY9" s="10"/>
      <c r="BZ9" s="12"/>
      <c r="CA9" s="41">
        <v>3</v>
      </c>
      <c r="CB9" s="1" t="s">
        <v>164</v>
      </c>
      <c r="CD9" s="201" t="str">
        <f>IF(CB9="","",(IFERROR(VLOOKUP(CB9,MembersDetails!C:L,9,FALSE),"GUEST")))</f>
        <v>SM</v>
      </c>
      <c r="CE9" s="8">
        <v>2.0497685185185185E-2</v>
      </c>
      <c r="CF9" s="9">
        <v>8.3333333333333332E-3</v>
      </c>
      <c r="CG9" s="9">
        <v>1.2164351851851852E-2</v>
      </c>
      <c r="CH9" s="224">
        <f t="shared" si="3"/>
        <v>1.1863425925925928E-2</v>
      </c>
      <c r="CI9" s="205" t="s">
        <v>1453</v>
      </c>
      <c r="CJ9" s="75"/>
      <c r="CK9" s="142">
        <f>COUNTIF(Table!E:E,CM9)</f>
        <v>1</v>
      </c>
      <c r="CL9" s="41">
        <v>3</v>
      </c>
      <c r="CM9" s="1" t="s">
        <v>265</v>
      </c>
      <c r="CO9" s="8">
        <v>1.9016203703703705E-2</v>
      </c>
      <c r="CP9" s="9">
        <v>1.1574074074074073E-3</v>
      </c>
      <c r="CQ9" s="9">
        <v>1.7858796296296296E-2</v>
      </c>
      <c r="CR9" s="41">
        <v>48</v>
      </c>
      <c r="CS9" s="10"/>
      <c r="CT9" s="12"/>
      <c r="CU9" s="41">
        <v>3</v>
      </c>
      <c r="CV9" s="1" t="s">
        <v>205</v>
      </c>
      <c r="CX9" s="220" t="str">
        <f>IF(CV9="","",(IFERROR(VLOOKUP(CV9,MembersDetails!C:I,6,FALSE),"GUEST")))</f>
        <v>GUEST</v>
      </c>
      <c r="CY9" s="8">
        <v>2.0254629629629629E-2</v>
      </c>
      <c r="CZ9" s="9">
        <v>8.564814814814815E-3</v>
      </c>
      <c r="DA9" s="9">
        <v>1.1689814814814814E-2</v>
      </c>
      <c r="DB9" s="205"/>
      <c r="DD9" s="98"/>
      <c r="DE9" s="41">
        <v>3</v>
      </c>
      <c r="DH9" s="8"/>
      <c r="DI9" s="9"/>
      <c r="DJ9" s="9">
        <f t="shared" si="4"/>
        <v>0</v>
      </c>
      <c r="DK9" s="41">
        <v>48</v>
      </c>
      <c r="DL9" s="10"/>
      <c r="DM9" s="12"/>
      <c r="DN9" s="41">
        <v>3</v>
      </c>
      <c r="DQ9" s="201" t="str">
        <f>IF(DO9="","",(IFERROR(VLOOKUP(DO9,MembersDetails!C:X,21,FALSE),"GUEST")))</f>
        <v/>
      </c>
      <c r="DR9" s="8"/>
      <c r="DS9" s="9"/>
      <c r="DT9" s="9">
        <f t="shared" si="5"/>
        <v>0</v>
      </c>
      <c r="DU9" s="224" t="str">
        <f t="shared" si="7"/>
        <v/>
      </c>
      <c r="DV9" s="205" t="str">
        <f t="shared" si="8"/>
        <v/>
      </c>
    </row>
    <row r="10" spans="1:126" x14ac:dyDescent="0.25">
      <c r="A10" s="227"/>
      <c r="B10" s="228" t="s">
        <v>348</v>
      </c>
      <c r="C10" s="210" t="s">
        <v>61</v>
      </c>
      <c r="D10" s="210"/>
      <c r="E10" s="211">
        <v>1.4317129629629662E-2</v>
      </c>
      <c r="F10" s="212">
        <v>43074</v>
      </c>
      <c r="G10" s="208"/>
      <c r="I10" s="98"/>
      <c r="J10" s="41">
        <v>4</v>
      </c>
      <c r="K10" s="1" t="s">
        <v>79</v>
      </c>
      <c r="M10" s="8">
        <v>2.0162037037037037E-2</v>
      </c>
      <c r="N10" s="9">
        <v>4.8611111111111112E-3</v>
      </c>
      <c r="O10" s="9">
        <v>1.5300925925925926E-2</v>
      </c>
      <c r="P10" s="41">
        <v>47</v>
      </c>
      <c r="Q10" s="10"/>
      <c r="R10" s="12"/>
      <c r="S10" s="41">
        <v>4</v>
      </c>
      <c r="T10" s="1" t="s">
        <v>77</v>
      </c>
      <c r="V10" s="201" t="str">
        <f>IF(T10="","",(IFERROR(VLOOKUP(T10,MembersDetails!C:U,18,FALSE),"GUEST")))</f>
        <v>V45</v>
      </c>
      <c r="W10" s="8">
        <v>2.0659722222222222E-2</v>
      </c>
      <c r="X10" s="9">
        <v>6.2499999999999995E-3</v>
      </c>
      <c r="Y10" s="9">
        <v>1.4409722222222223E-2</v>
      </c>
      <c r="Z10" s="224" t="e">
        <f t="shared" si="6"/>
        <v>#N/A</v>
      </c>
      <c r="AA10" s="205" t="str">
        <f t="shared" si="9"/>
        <v/>
      </c>
      <c r="AC10" s="98"/>
      <c r="AD10" s="41">
        <v>4</v>
      </c>
      <c r="AE10" s="1" t="s">
        <v>90</v>
      </c>
      <c r="AG10" s="8">
        <v>3.2986111111111112E-2</v>
      </c>
      <c r="AH10" s="9">
        <v>3.1249999999999997E-3</v>
      </c>
      <c r="AI10" s="9">
        <v>2.9861111111111113E-2</v>
      </c>
      <c r="AJ10" s="41">
        <v>47</v>
      </c>
      <c r="AK10" s="10"/>
      <c r="AL10" s="12"/>
      <c r="AM10" s="41">
        <v>4</v>
      </c>
      <c r="AN10" s="1" t="s">
        <v>71</v>
      </c>
      <c r="AP10" s="201" t="str">
        <f>IF(AN10="","",(IFERROR(VLOOKUP(AN10,MembersDetails!C:R,15,FALSE),"GUEST")))</f>
        <v>SM</v>
      </c>
      <c r="AQ10" s="8">
        <v>3.4317129629629628E-2</v>
      </c>
      <c r="AR10" s="9">
        <v>1.1805555555555555E-2</v>
      </c>
      <c r="AS10" s="9">
        <v>2.2511574074074073E-2</v>
      </c>
      <c r="AT10" s="224">
        <f t="shared" si="0"/>
        <v>1.1863425925925928E-2</v>
      </c>
      <c r="AU10" s="205" t="str">
        <f t="shared" si="1"/>
        <v/>
      </c>
      <c r="AW10" s="98"/>
      <c r="AX10" s="41">
        <v>4</v>
      </c>
      <c r="AY10" s="1" t="s">
        <v>173</v>
      </c>
      <c r="BA10" s="8">
        <v>0.02</v>
      </c>
      <c r="BB10" s="9">
        <v>5.9027777777777464E-3</v>
      </c>
      <c r="BC10" s="9">
        <v>1.4097222222222254E-2</v>
      </c>
      <c r="BD10" s="41">
        <v>47</v>
      </c>
      <c r="BE10" s="10"/>
      <c r="BF10" s="12"/>
      <c r="BG10" s="41">
        <v>4</v>
      </c>
      <c r="BH10" s="1" t="s">
        <v>173</v>
      </c>
      <c r="BJ10" s="201" t="str">
        <f>IF(BH10="","",(IFERROR(VLOOKUP(BH10,MembersDetails!C:O,12,FALSE),"GUEST")))</f>
        <v>V40</v>
      </c>
      <c r="BK10" s="8">
        <v>0.02</v>
      </c>
      <c r="BL10" s="9">
        <v>5.9027777777777464E-3</v>
      </c>
      <c r="BM10" s="9">
        <v>1.4097222222222254E-2</v>
      </c>
      <c r="BN10" s="224">
        <f t="shared" si="2"/>
        <v>1.2673611111111141E-2</v>
      </c>
      <c r="BO10" s="205" t="s">
        <v>1453</v>
      </c>
      <c r="BQ10" s="108">
        <f>COUNTIF(Table!E:E,BS10)</f>
        <v>1</v>
      </c>
      <c r="BR10" s="41">
        <v>4</v>
      </c>
      <c r="BS10" s="1" t="s">
        <v>84</v>
      </c>
      <c r="BU10" s="8">
        <v>1.9664351851851853E-2</v>
      </c>
      <c r="BV10" s="9">
        <v>4.3981481481481484E-3</v>
      </c>
      <c r="BW10" s="9">
        <v>1.5266203703703705E-2</v>
      </c>
      <c r="BX10" s="41">
        <v>47</v>
      </c>
      <c r="BY10" s="10"/>
      <c r="BZ10" s="12"/>
      <c r="CA10" s="41">
        <v>4</v>
      </c>
      <c r="CB10" s="1" t="s">
        <v>58</v>
      </c>
      <c r="CD10" s="201" t="str">
        <f>IF(CB10="","",(IFERROR(VLOOKUP(CB10,MembersDetails!C:L,9,FALSE),"GUEST")))</f>
        <v>SM</v>
      </c>
      <c r="CE10" s="8">
        <v>2.0266203703703703E-2</v>
      </c>
      <c r="CF10" s="9">
        <v>7.6388888888888886E-3</v>
      </c>
      <c r="CG10" s="9">
        <v>1.2627314814814813E-2</v>
      </c>
      <c r="CH10" s="224">
        <f t="shared" si="3"/>
        <v>1.1863425925925928E-2</v>
      </c>
      <c r="CI10" s="205" t="s">
        <v>1453</v>
      </c>
      <c r="CJ10" s="75"/>
      <c r="CK10" s="142">
        <f>COUNTIF(Table!E:E,CM10)</f>
        <v>1</v>
      </c>
      <c r="CL10" s="41">
        <v>4</v>
      </c>
      <c r="CM10" s="1" t="s">
        <v>90</v>
      </c>
      <c r="CO10" s="8">
        <v>1.9247685185185184E-2</v>
      </c>
      <c r="CP10" s="9">
        <v>1.1574074074074073E-3</v>
      </c>
      <c r="CQ10" s="9">
        <v>1.8090277777777775E-2</v>
      </c>
      <c r="CR10" s="41">
        <v>47</v>
      </c>
      <c r="CS10" s="10"/>
      <c r="CT10" s="12"/>
      <c r="CU10" s="41">
        <v>4</v>
      </c>
      <c r="CV10" s="38" t="s">
        <v>53</v>
      </c>
      <c r="CX10" s="220" t="str">
        <f>IF(CV10="","",(IFERROR(VLOOKUP(CV10,MembersDetails!C:I,6,FALSE),"GUEST")))</f>
        <v>SM</v>
      </c>
      <c r="CY10" s="8">
        <v>2.0659722222222222E-2</v>
      </c>
      <c r="CZ10" s="9">
        <v>8.564814814814815E-3</v>
      </c>
      <c r="DA10" s="9">
        <v>1.2094907407407407E-2</v>
      </c>
      <c r="DB10" s="205"/>
      <c r="DD10" s="98"/>
      <c r="DE10" s="41">
        <v>4</v>
      </c>
      <c r="DH10" s="8"/>
      <c r="DI10" s="9"/>
      <c r="DJ10" s="9">
        <f t="shared" si="4"/>
        <v>0</v>
      </c>
      <c r="DK10" s="41">
        <v>47</v>
      </c>
      <c r="DL10" s="10"/>
      <c r="DM10" s="12"/>
      <c r="DN10" s="41">
        <v>4</v>
      </c>
      <c r="DQ10" s="201" t="str">
        <f>IF(DO10="","",(IFERROR(VLOOKUP(DO10,MembersDetails!C:X,21,FALSE),"GUEST")))</f>
        <v/>
      </c>
      <c r="DR10" s="8"/>
      <c r="DS10" s="9"/>
      <c r="DT10" s="9">
        <f t="shared" si="5"/>
        <v>0</v>
      </c>
      <c r="DU10" s="224" t="str">
        <f t="shared" si="7"/>
        <v/>
      </c>
      <c r="DV10" s="205" t="str">
        <f t="shared" si="8"/>
        <v/>
      </c>
    </row>
    <row r="11" spans="1:126" x14ac:dyDescent="0.25">
      <c r="A11" s="227"/>
      <c r="B11" s="228" t="s">
        <v>301</v>
      </c>
      <c r="C11" s="210" t="s">
        <v>83</v>
      </c>
      <c r="D11" s="210"/>
      <c r="E11" s="211">
        <v>1.3935185185185215E-2</v>
      </c>
      <c r="F11" s="212">
        <v>42710</v>
      </c>
      <c r="G11" s="207"/>
      <c r="I11" s="98"/>
      <c r="J11" s="41">
        <v>5</v>
      </c>
      <c r="K11" s="1" t="s">
        <v>137</v>
      </c>
      <c r="M11" s="8">
        <v>2.0312500000000001E-2</v>
      </c>
      <c r="N11" s="9">
        <v>6.7708333333333336E-3</v>
      </c>
      <c r="O11" s="9">
        <v>1.3541666666666667E-2</v>
      </c>
      <c r="P11" s="41">
        <v>46</v>
      </c>
      <c r="Q11" s="10"/>
      <c r="R11" s="12"/>
      <c r="S11" s="41">
        <v>5</v>
      </c>
      <c r="T11" s="1" t="s">
        <v>74</v>
      </c>
      <c r="V11" s="201" t="str">
        <f>IF(T11="","",(IFERROR(VLOOKUP(T11,MembersDetails!C:U,18,FALSE),"GUEST")))</f>
        <v>SM</v>
      </c>
      <c r="W11" s="8">
        <v>2.0335648148148148E-2</v>
      </c>
      <c r="X11" s="9">
        <v>5.9027777777777776E-3</v>
      </c>
      <c r="Y11" s="9">
        <v>1.443287037037037E-2</v>
      </c>
      <c r="Z11" s="224" t="e">
        <f t="shared" si="6"/>
        <v>#N/A</v>
      </c>
      <c r="AA11" s="205" t="str">
        <f t="shared" si="9"/>
        <v/>
      </c>
      <c r="AC11" s="98"/>
      <c r="AD11" s="41">
        <v>5</v>
      </c>
      <c r="AE11" s="1" t="s">
        <v>137</v>
      </c>
      <c r="AG11" s="8">
        <v>3.3206018518518517E-2</v>
      </c>
      <c r="AH11" s="9">
        <v>1.0937500000000001E-2</v>
      </c>
      <c r="AI11" s="9">
        <v>2.2268518518518521E-2</v>
      </c>
      <c r="AJ11" s="41">
        <v>46</v>
      </c>
      <c r="AK11" s="10"/>
      <c r="AL11" s="12"/>
      <c r="AM11" s="41">
        <v>5</v>
      </c>
      <c r="AN11" s="1" t="s">
        <v>173</v>
      </c>
      <c r="AP11" s="201" t="str">
        <f>IF(AN11="","",(IFERROR(VLOOKUP(AN11,MembersDetails!C:R,15,FALSE),"GUEST")))</f>
        <v>V40</v>
      </c>
      <c r="AQ11" s="8">
        <v>3.3472222222222223E-2</v>
      </c>
      <c r="AR11" s="9">
        <v>1.0069444444444445E-2</v>
      </c>
      <c r="AS11" s="9">
        <v>2.3402777777777779E-2</v>
      </c>
      <c r="AT11" s="224">
        <f t="shared" si="0"/>
        <v>1.2673611111111141E-2</v>
      </c>
      <c r="AU11" s="205" t="str">
        <f t="shared" si="1"/>
        <v/>
      </c>
      <c r="AW11" s="98"/>
      <c r="AX11" s="41">
        <v>5</v>
      </c>
      <c r="AY11" s="1" t="s">
        <v>299</v>
      </c>
      <c r="BA11" s="8">
        <v>2.0057870370370368E-2</v>
      </c>
      <c r="BB11" s="9">
        <v>2.2569444444444121E-3</v>
      </c>
      <c r="BC11" s="9">
        <v>1.7800925925925956E-2</v>
      </c>
      <c r="BD11" s="41">
        <v>46</v>
      </c>
      <c r="BE11" s="10"/>
      <c r="BF11" s="12"/>
      <c r="BG11" s="41">
        <v>5</v>
      </c>
      <c r="BH11" s="1" t="s">
        <v>61</v>
      </c>
      <c r="BJ11" s="201" t="str">
        <f>IF(BH11="","",(IFERROR(VLOOKUP(BH11,MembersDetails!C:O,12,FALSE),"GUEST")))</f>
        <v>JW</v>
      </c>
      <c r="BK11" s="8">
        <v>2.0219907407407409E-2</v>
      </c>
      <c r="BL11" s="9">
        <v>5.9027777777777464E-3</v>
      </c>
      <c r="BM11" s="9">
        <v>1.4317129629629662E-2</v>
      </c>
      <c r="BN11" s="224">
        <f t="shared" si="2"/>
        <v>1.4317129629629662E-2</v>
      </c>
      <c r="BO11" s="205" t="s">
        <v>258</v>
      </c>
      <c r="BQ11" s="108">
        <f>COUNTIF(Table!E:E,BS11)</f>
        <v>1</v>
      </c>
      <c r="BR11" s="41">
        <v>5</v>
      </c>
      <c r="BS11" s="1" t="s">
        <v>299</v>
      </c>
      <c r="BU11" s="8">
        <v>1.9745370370370371E-2</v>
      </c>
      <c r="BV11" s="9">
        <v>1.8518518518518517E-3</v>
      </c>
      <c r="BW11" s="9">
        <v>1.789351851851852E-2</v>
      </c>
      <c r="BX11" s="41">
        <v>46</v>
      </c>
      <c r="BY11" s="10"/>
      <c r="BZ11" s="12"/>
      <c r="CA11" s="41">
        <v>5</v>
      </c>
      <c r="CB11" s="38" t="s">
        <v>122</v>
      </c>
      <c r="CD11" s="201" t="str">
        <f>IF(CB11="","",(IFERROR(VLOOKUP(CB11,MembersDetails!C:L,9,FALSE),"GUEST")))</f>
        <v>V40</v>
      </c>
      <c r="CE11" s="8">
        <v>2.0405092592592593E-2</v>
      </c>
      <c r="CF11" s="9">
        <v>7.6388888888888886E-3</v>
      </c>
      <c r="CG11" s="9">
        <v>1.2766203703703703E-2</v>
      </c>
      <c r="CH11" s="224">
        <f t="shared" si="3"/>
        <v>1.2673611111111141E-2</v>
      </c>
      <c r="CI11" s="205" t="s">
        <v>1453</v>
      </c>
      <c r="CJ11" s="75"/>
      <c r="CK11" s="142">
        <f>COUNTIF(Table!E:E,CM11)</f>
        <v>1</v>
      </c>
      <c r="CL11" s="41">
        <v>5</v>
      </c>
      <c r="CM11" s="1" t="s">
        <v>147</v>
      </c>
      <c r="CO11" s="8">
        <v>1.9317129629629629E-2</v>
      </c>
      <c r="CP11" s="9">
        <v>2.3842592592592591E-3</v>
      </c>
      <c r="CQ11" s="9">
        <v>1.6932870370370369E-2</v>
      </c>
      <c r="CR11" s="41">
        <v>46</v>
      </c>
      <c r="CS11" s="10"/>
      <c r="CT11" s="12"/>
      <c r="CU11" s="41">
        <v>5</v>
      </c>
      <c r="CV11" s="1" t="s">
        <v>54</v>
      </c>
      <c r="CX11" s="220" t="str">
        <f>IF(CV11="","",(IFERROR(VLOOKUP(CV11,MembersDetails!C:I,6,FALSE),"GUEST")))</f>
        <v>SM</v>
      </c>
      <c r="CY11" s="8">
        <v>2.0590277777777777E-2</v>
      </c>
      <c r="CZ11" s="9">
        <v>8.4490740740740741E-3</v>
      </c>
      <c r="DA11" s="9">
        <v>1.2141203703703703E-2</v>
      </c>
      <c r="DB11" s="205"/>
      <c r="DD11" s="98"/>
      <c r="DE11" s="41">
        <v>5</v>
      </c>
      <c r="DH11" s="8"/>
      <c r="DI11" s="9"/>
      <c r="DJ11" s="9">
        <f t="shared" si="4"/>
        <v>0</v>
      </c>
      <c r="DK11" s="41">
        <v>46</v>
      </c>
      <c r="DL11" s="10"/>
      <c r="DM11" s="12"/>
      <c r="DN11" s="41">
        <v>5</v>
      </c>
      <c r="DQ11" s="201" t="str">
        <f>IF(DO11="","",(IFERROR(VLOOKUP(DO11,MembersDetails!C:X,21,FALSE),"GUEST")))</f>
        <v/>
      </c>
      <c r="DR11" s="8"/>
      <c r="DS11" s="9"/>
      <c r="DT11" s="9">
        <f t="shared" si="5"/>
        <v>0</v>
      </c>
      <c r="DU11" s="224" t="str">
        <f t="shared" si="7"/>
        <v/>
      </c>
      <c r="DV11" s="205" t="str">
        <f t="shared" si="8"/>
        <v/>
      </c>
    </row>
    <row r="12" spans="1:126" x14ac:dyDescent="0.25">
      <c r="A12" s="227"/>
      <c r="B12" s="228" t="s">
        <v>314</v>
      </c>
      <c r="C12" s="210" t="s">
        <v>79</v>
      </c>
      <c r="D12" s="210"/>
      <c r="E12" s="211">
        <v>1.4965277777777779E-2</v>
      </c>
      <c r="F12" s="212">
        <v>42752</v>
      </c>
      <c r="G12" s="207"/>
      <c r="I12" s="98"/>
      <c r="J12" s="41">
        <v>6</v>
      </c>
      <c r="K12" s="1" t="s">
        <v>74</v>
      </c>
      <c r="M12" s="8">
        <v>2.0335648148148148E-2</v>
      </c>
      <c r="N12" s="9">
        <v>5.9027777777777776E-3</v>
      </c>
      <c r="O12" s="9">
        <v>1.443287037037037E-2</v>
      </c>
      <c r="P12" s="41">
        <v>45</v>
      </c>
      <c r="Q12" s="10"/>
      <c r="R12" s="12"/>
      <c r="S12" s="41">
        <v>6</v>
      </c>
      <c r="T12" s="1" t="s">
        <v>233</v>
      </c>
      <c r="V12" s="201" t="str">
        <f>IF(T12="","",(IFERROR(VLOOKUP(T12,MembersDetails!C:U,18,FALSE),"GUEST")))</f>
        <v>JB13</v>
      </c>
      <c r="W12" s="8">
        <v>2.0625000000000001E-2</v>
      </c>
      <c r="X12" s="9">
        <v>5.9027777777777776E-3</v>
      </c>
      <c r="Y12" s="9">
        <v>1.4722222222222223E-2</v>
      </c>
      <c r="Z12" s="224" t="e">
        <f t="shared" si="6"/>
        <v>#N/A</v>
      </c>
      <c r="AA12" s="205" t="str">
        <f t="shared" si="9"/>
        <v/>
      </c>
      <c r="AC12" s="98"/>
      <c r="AD12" s="41">
        <v>6</v>
      </c>
      <c r="AE12" s="1" t="s">
        <v>173</v>
      </c>
      <c r="AG12" s="8">
        <v>3.3472222222222223E-2</v>
      </c>
      <c r="AH12" s="9">
        <v>1.0069444444444445E-2</v>
      </c>
      <c r="AI12" s="9">
        <v>2.3402777777777783E-2</v>
      </c>
      <c r="AJ12" s="41">
        <v>45</v>
      </c>
      <c r="AK12" s="10"/>
      <c r="AL12" s="12"/>
      <c r="AM12" s="41">
        <v>6</v>
      </c>
      <c r="AN12" s="1" t="s">
        <v>266</v>
      </c>
      <c r="AP12" s="201" t="str">
        <f>IF(AN12="","",(IFERROR(VLOOKUP(AN12,MembersDetails!C:R,15,FALSE),"GUEST")))</f>
        <v>SM</v>
      </c>
      <c r="AQ12" s="8">
        <v>3.3564814814814818E-2</v>
      </c>
      <c r="AR12" s="9">
        <v>1.0069444444444445E-2</v>
      </c>
      <c r="AS12" s="9">
        <v>2.3495370370370375E-2</v>
      </c>
      <c r="AT12" s="224">
        <f t="shared" si="0"/>
        <v>1.1863425925925928E-2</v>
      </c>
      <c r="AU12" s="205" t="str">
        <f t="shared" si="1"/>
        <v/>
      </c>
      <c r="AW12" s="98"/>
      <c r="AX12" s="41">
        <v>6</v>
      </c>
      <c r="AY12" s="1" t="s">
        <v>147</v>
      </c>
      <c r="BA12" s="8">
        <v>2.0057870370370368E-2</v>
      </c>
      <c r="BB12" s="9">
        <v>3.2986111111110786E-3</v>
      </c>
      <c r="BC12" s="9">
        <v>1.675925925925929E-2</v>
      </c>
      <c r="BD12" s="41">
        <v>45</v>
      </c>
      <c r="BE12" s="10"/>
      <c r="BF12" s="12"/>
      <c r="BG12" s="41">
        <v>6</v>
      </c>
      <c r="BH12" s="1" t="s">
        <v>233</v>
      </c>
      <c r="BJ12" s="201" t="str">
        <f>IF(BH12="","",(IFERROR(VLOOKUP(BH12,MembersDetails!C:O,12,FALSE),"GUEST")))</f>
        <v>JB13</v>
      </c>
      <c r="BK12" s="8">
        <v>2.0127314814814817E-2</v>
      </c>
      <c r="BL12" s="9">
        <v>5.7291666666666359E-3</v>
      </c>
      <c r="BM12" s="9">
        <v>1.4398148148148181E-2</v>
      </c>
      <c r="BN12" s="224">
        <f t="shared" si="2"/>
        <v>1.4398148148148181E-2</v>
      </c>
      <c r="BO12" s="205" t="s">
        <v>258</v>
      </c>
      <c r="BQ12" s="108">
        <f>COUNTIF(Table!E:E,BS12)</f>
        <v>1</v>
      </c>
      <c r="BR12" s="41">
        <v>6</v>
      </c>
      <c r="BS12" s="1" t="s">
        <v>76</v>
      </c>
      <c r="BU12" s="8">
        <v>1.9756944444444445E-2</v>
      </c>
      <c r="BV12" s="9">
        <v>2.0833333333333333E-3</v>
      </c>
      <c r="BW12" s="9">
        <v>1.7673611111111112E-2</v>
      </c>
      <c r="BX12" s="41">
        <v>45</v>
      </c>
      <c r="BY12" s="10"/>
      <c r="BZ12" s="12"/>
      <c r="CA12" s="41">
        <v>6</v>
      </c>
      <c r="CB12" s="1" t="s">
        <v>69</v>
      </c>
      <c r="CD12" s="201" t="str">
        <f>IF(CB12="","",(IFERROR(VLOOKUP(CB12,MembersDetails!C:L,9,FALSE),"GUEST")))</f>
        <v>SM</v>
      </c>
      <c r="CE12" s="8">
        <v>2.0613425925925927E-2</v>
      </c>
      <c r="CF12" s="9">
        <v>7.6388888888888886E-3</v>
      </c>
      <c r="CG12" s="9">
        <v>1.2974537037037038E-2</v>
      </c>
      <c r="CH12" s="224">
        <f t="shared" si="3"/>
        <v>1.1863425925925928E-2</v>
      </c>
      <c r="CI12" s="205" t="s">
        <v>1453</v>
      </c>
      <c r="CJ12" s="75"/>
      <c r="CK12" s="142">
        <f>COUNTIF(Table!E:E,CM12)</f>
        <v>1</v>
      </c>
      <c r="CL12" s="41">
        <v>6</v>
      </c>
      <c r="CM12" s="1" t="s">
        <v>76</v>
      </c>
      <c r="CO12" s="8">
        <v>1.9525462962962963E-2</v>
      </c>
      <c r="CP12" s="9">
        <v>1.3888888888888889E-3</v>
      </c>
      <c r="CQ12" s="9">
        <v>1.8136574074074076E-2</v>
      </c>
      <c r="CR12" s="41">
        <v>45</v>
      </c>
      <c r="CS12" s="10"/>
      <c r="CT12" s="12"/>
      <c r="CU12" s="41">
        <v>6</v>
      </c>
      <c r="CV12" s="1" t="s">
        <v>164</v>
      </c>
      <c r="CX12" s="220" t="str">
        <f>IF(CV12="","",(IFERROR(VLOOKUP(CV12,MembersDetails!C:I,6,FALSE),"GUEST")))</f>
        <v>SM</v>
      </c>
      <c r="CY12" s="8">
        <v>2.0671296296296295E-2</v>
      </c>
      <c r="CZ12" s="9">
        <v>8.3333333333333332E-3</v>
      </c>
      <c r="DA12" s="9">
        <v>1.2337962962962962E-2</v>
      </c>
      <c r="DB12" s="205"/>
      <c r="DD12" s="98"/>
      <c r="DE12" s="41">
        <v>6</v>
      </c>
      <c r="DH12" s="8"/>
      <c r="DI12" s="9"/>
      <c r="DJ12" s="9">
        <f t="shared" si="4"/>
        <v>0</v>
      </c>
      <c r="DK12" s="41">
        <v>45</v>
      </c>
      <c r="DL12" s="10"/>
      <c r="DM12" s="12"/>
      <c r="DN12" s="41">
        <v>6</v>
      </c>
      <c r="DQ12" s="201" t="str">
        <f>IF(DO12="","",(IFERROR(VLOOKUP(DO12,MembersDetails!C:X,21,FALSE),"GUEST")))</f>
        <v/>
      </c>
      <c r="DR12" s="8"/>
      <c r="DS12" s="9"/>
      <c r="DT12" s="9">
        <f t="shared" si="5"/>
        <v>0</v>
      </c>
      <c r="DU12" s="224" t="str">
        <f t="shared" si="7"/>
        <v/>
      </c>
      <c r="DV12" s="205" t="str">
        <f t="shared" si="8"/>
        <v/>
      </c>
    </row>
    <row r="13" spans="1:126" x14ac:dyDescent="0.25">
      <c r="A13" s="227"/>
      <c r="B13" s="228" t="s">
        <v>336</v>
      </c>
      <c r="C13" s="210" t="s">
        <v>78</v>
      </c>
      <c r="D13" s="210"/>
      <c r="E13" s="211">
        <v>1.4583333333333365E-2</v>
      </c>
      <c r="F13" s="212">
        <v>43074</v>
      </c>
      <c r="G13" s="207"/>
      <c r="I13" s="98"/>
      <c r="J13" s="41">
        <v>7</v>
      </c>
      <c r="K13" s="1" t="s">
        <v>48</v>
      </c>
      <c r="M13" s="8">
        <v>2.0520833333333332E-2</v>
      </c>
      <c r="N13" s="9">
        <v>7.2916666666666659E-3</v>
      </c>
      <c r="O13" s="9">
        <v>1.3229166666666667E-2</v>
      </c>
      <c r="P13" s="41">
        <v>44</v>
      </c>
      <c r="Q13" s="10"/>
      <c r="R13" s="12"/>
      <c r="S13" s="41">
        <v>7</v>
      </c>
      <c r="T13" s="1" t="s">
        <v>79</v>
      </c>
      <c r="V13" s="201" t="str">
        <f>IF(T13="","",(IFERROR(VLOOKUP(T13,MembersDetails!C:U,18,FALSE),"GUEST")))</f>
        <v>F35</v>
      </c>
      <c r="W13" s="8">
        <v>2.0162037037037037E-2</v>
      </c>
      <c r="X13" s="9">
        <v>4.8611111111111112E-3</v>
      </c>
      <c r="Y13" s="9">
        <v>1.5300925925925926E-2</v>
      </c>
      <c r="Z13" s="224" t="e">
        <f t="shared" si="6"/>
        <v>#N/A</v>
      </c>
      <c r="AA13" s="205" t="str">
        <f t="shared" si="9"/>
        <v/>
      </c>
      <c r="AC13" s="98"/>
      <c r="AD13" s="41">
        <v>7</v>
      </c>
      <c r="AE13" s="1" t="s">
        <v>266</v>
      </c>
      <c r="AG13" s="8">
        <v>3.3564814814814818E-2</v>
      </c>
      <c r="AH13" s="9">
        <v>1.0069444444444445E-2</v>
      </c>
      <c r="AI13" s="9">
        <v>2.3495370370370371E-2</v>
      </c>
      <c r="AJ13" s="41">
        <v>44</v>
      </c>
      <c r="AK13" s="10"/>
      <c r="AL13" s="12"/>
      <c r="AM13" s="41">
        <v>7</v>
      </c>
      <c r="AN13" s="1" t="s">
        <v>48</v>
      </c>
      <c r="AP13" s="201" t="str">
        <f>IF(AN13="","",(IFERROR(VLOOKUP(AN13,MembersDetails!C:R,15,FALSE),"GUEST")))</f>
        <v>JB17</v>
      </c>
      <c r="AQ13" s="8">
        <v>3.5983796296296298E-2</v>
      </c>
      <c r="AR13" s="9">
        <v>1.1979166666666666E-2</v>
      </c>
      <c r="AS13" s="9">
        <v>2.4004629629629633E-2</v>
      </c>
      <c r="AT13" s="224">
        <f t="shared" si="0"/>
        <v>1.0972222222222223E-2</v>
      </c>
      <c r="AU13" s="205" t="str">
        <f t="shared" si="1"/>
        <v/>
      </c>
      <c r="AW13" s="98"/>
      <c r="AX13" s="41">
        <v>7</v>
      </c>
      <c r="AY13" s="1" t="s">
        <v>48</v>
      </c>
      <c r="BA13" s="8">
        <v>2.0069444444444442E-2</v>
      </c>
      <c r="BB13" s="9">
        <v>7.1180555555555233E-3</v>
      </c>
      <c r="BC13" s="9">
        <v>1.2951388888888919E-2</v>
      </c>
      <c r="BD13" s="41">
        <v>44</v>
      </c>
      <c r="BE13" s="10"/>
      <c r="BF13" s="12"/>
      <c r="BG13" s="41">
        <v>7</v>
      </c>
      <c r="BH13" s="1" t="s">
        <v>78</v>
      </c>
      <c r="BJ13" s="201" t="str">
        <f>IF(BH13="","",(IFERROR(VLOOKUP(BH13,MembersDetails!C:O,12,FALSE),"GUEST")))</f>
        <v>F40</v>
      </c>
      <c r="BK13" s="8">
        <v>2.013888888888889E-2</v>
      </c>
      <c r="BL13" s="9">
        <v>5.5555555555555254E-3</v>
      </c>
      <c r="BM13" s="9">
        <v>1.4583333333333365E-2</v>
      </c>
      <c r="BN13" s="224">
        <f t="shared" si="2"/>
        <v>1.4583333333333365E-2</v>
      </c>
      <c r="BO13" s="205" t="s">
        <v>258</v>
      </c>
      <c r="BQ13" s="108">
        <f>COUNTIF(Table!E:E,BS13)</f>
        <v>1</v>
      </c>
      <c r="BR13" s="41">
        <v>7</v>
      </c>
      <c r="BS13" s="1" t="s">
        <v>531</v>
      </c>
      <c r="BU13" s="8">
        <v>1.9791666666666666E-2</v>
      </c>
      <c r="BV13" s="9">
        <v>5.3240740740740748E-3</v>
      </c>
      <c r="BW13" s="9">
        <v>1.4467592592592591E-2</v>
      </c>
      <c r="BX13" s="41">
        <v>44</v>
      </c>
      <c r="BY13" s="10"/>
      <c r="BZ13" s="12"/>
      <c r="CA13" s="41">
        <v>7</v>
      </c>
      <c r="CB13" s="38" t="s">
        <v>66</v>
      </c>
      <c r="CD13" s="201" t="str">
        <f>IF(CB13="","",(IFERROR(VLOOKUP(CB13,MembersDetails!C:L,9,FALSE),"GUEST")))</f>
        <v>JM</v>
      </c>
      <c r="CE13" s="8">
        <v>2.0555555555555556E-2</v>
      </c>
      <c r="CF13" s="9">
        <v>7.4074074074074068E-3</v>
      </c>
      <c r="CG13" s="9">
        <v>1.3148148148148148E-2</v>
      </c>
      <c r="CH13" s="224">
        <f t="shared" si="3"/>
        <v>1.2314814814814817E-2</v>
      </c>
      <c r="CI13" s="205" t="s">
        <v>1453</v>
      </c>
      <c r="CJ13" s="75"/>
      <c r="CK13" s="142">
        <f>COUNTIF(Table!E:E,CM13)</f>
        <v>1</v>
      </c>
      <c r="CL13" s="41">
        <v>7</v>
      </c>
      <c r="CM13" s="1" t="s">
        <v>299</v>
      </c>
      <c r="CO13" s="8">
        <v>1.9606481481481482E-2</v>
      </c>
      <c r="CP13" s="9">
        <v>1.1574074074074073E-3</v>
      </c>
      <c r="CQ13" s="9">
        <v>1.8449074074074076E-2</v>
      </c>
      <c r="CR13" s="41">
        <v>44</v>
      </c>
      <c r="CS13" s="10"/>
      <c r="CT13" s="12"/>
      <c r="CU13" s="41">
        <v>7</v>
      </c>
      <c r="CV13" s="1" t="s">
        <v>44</v>
      </c>
      <c r="CX13" s="220" t="str">
        <f>IF(CV13="","",(IFERROR(VLOOKUP(CV13,MembersDetails!C:I,6,FALSE),"GUEST")))</f>
        <v>V50</v>
      </c>
      <c r="CY13" s="8">
        <v>2.0196759259259258E-2</v>
      </c>
      <c r="CZ13" s="9">
        <v>7.5231481481481477E-3</v>
      </c>
      <c r="DA13" s="9">
        <v>1.2673611111111111E-2</v>
      </c>
      <c r="DB13" s="205" t="s">
        <v>258</v>
      </c>
      <c r="DD13" s="98"/>
      <c r="DE13" s="41">
        <v>7</v>
      </c>
      <c r="DH13" s="8"/>
      <c r="DI13" s="9"/>
      <c r="DJ13" s="9">
        <f t="shared" si="4"/>
        <v>0</v>
      </c>
      <c r="DK13" s="41">
        <v>44</v>
      </c>
      <c r="DL13" s="10"/>
      <c r="DM13" s="12"/>
      <c r="DN13" s="41">
        <v>7</v>
      </c>
      <c r="DQ13" s="201" t="str">
        <f>IF(DO13="","",(IFERROR(VLOOKUP(DO13,MembersDetails!C:X,21,FALSE),"GUEST")))</f>
        <v/>
      </c>
      <c r="DR13" s="8"/>
      <c r="DS13" s="9"/>
      <c r="DT13" s="9">
        <f t="shared" si="5"/>
        <v>0</v>
      </c>
      <c r="DU13" s="224" t="str">
        <f t="shared" si="7"/>
        <v/>
      </c>
      <c r="DV13" s="205" t="str">
        <f t="shared" si="8"/>
        <v/>
      </c>
    </row>
    <row r="14" spans="1:126" x14ac:dyDescent="0.25">
      <c r="A14" s="227"/>
      <c r="B14" s="228" t="s">
        <v>401</v>
      </c>
      <c r="C14" s="210" t="s">
        <v>94</v>
      </c>
      <c r="D14" s="210"/>
      <c r="E14" s="211">
        <v>1.5613425925925926E-2</v>
      </c>
      <c r="F14" s="212">
        <v>42808</v>
      </c>
      <c r="G14" s="207"/>
      <c r="I14" s="98"/>
      <c r="J14" s="41">
        <v>8</v>
      </c>
      <c r="K14" s="1" t="s">
        <v>1468</v>
      </c>
      <c r="M14" s="8">
        <v>2.0625000000000001E-2</v>
      </c>
      <c r="N14" s="9">
        <v>4.1666666666666666E-3</v>
      </c>
      <c r="O14" s="9">
        <v>1.6458333333333335E-2</v>
      </c>
      <c r="P14" s="41">
        <v>43</v>
      </c>
      <c r="Q14" s="10"/>
      <c r="R14" s="12"/>
      <c r="S14" s="41">
        <v>8</v>
      </c>
      <c r="T14" s="1" t="s">
        <v>260</v>
      </c>
      <c r="V14" s="201" t="str">
        <f>IF(T14="","",(IFERROR(VLOOKUP(T14,MembersDetails!C:U,18,FALSE),"GUEST")))</f>
        <v>V40</v>
      </c>
      <c r="W14" s="8">
        <v>2.179398148148148E-2</v>
      </c>
      <c r="X14" s="9">
        <v>6.2499999999999995E-3</v>
      </c>
      <c r="Y14" s="9">
        <v>1.5543981481481482E-2</v>
      </c>
      <c r="Z14" s="224" t="e">
        <f t="shared" si="6"/>
        <v>#N/A</v>
      </c>
      <c r="AA14" s="205" t="str">
        <f t="shared" si="9"/>
        <v/>
      </c>
      <c r="AC14" s="98"/>
      <c r="AD14" s="41">
        <v>8</v>
      </c>
      <c r="AE14" s="1" t="s">
        <v>118</v>
      </c>
      <c r="AG14" s="8">
        <v>3.3599537037037039E-2</v>
      </c>
      <c r="AH14" s="9">
        <v>7.1180555555555554E-3</v>
      </c>
      <c r="AI14" s="9">
        <v>2.6481481481481481E-2</v>
      </c>
      <c r="AJ14" s="41">
        <v>43</v>
      </c>
      <c r="AK14" s="10"/>
      <c r="AL14" s="12"/>
      <c r="AM14" s="41">
        <v>8</v>
      </c>
      <c r="AN14" s="1" t="s">
        <v>77</v>
      </c>
      <c r="AP14" s="201" t="str">
        <f>IF(AN14="","",(IFERROR(VLOOKUP(AN14,MembersDetails!C:R,15,FALSE),"GUEST")))</f>
        <v>V45</v>
      </c>
      <c r="AQ14" s="8">
        <v>3.6018518518518519E-2</v>
      </c>
      <c r="AR14" s="9">
        <v>1.1458333333333334E-2</v>
      </c>
      <c r="AS14" s="9">
        <v>2.4560185185185185E-2</v>
      </c>
      <c r="AT14" s="224">
        <f t="shared" si="0"/>
        <v>1.2673611111111111E-2</v>
      </c>
      <c r="AU14" s="205" t="str">
        <f t="shared" si="1"/>
        <v/>
      </c>
      <c r="AW14" s="98"/>
      <c r="AX14" s="41">
        <v>8</v>
      </c>
      <c r="AY14" s="1" t="s">
        <v>137</v>
      </c>
      <c r="BA14" s="8">
        <v>2.011574074074074E-2</v>
      </c>
      <c r="BB14" s="9">
        <v>6.5972222222221901E-3</v>
      </c>
      <c r="BC14" s="9">
        <v>1.3518518518518549E-2</v>
      </c>
      <c r="BD14" s="41">
        <v>43</v>
      </c>
      <c r="BE14" s="10"/>
      <c r="BF14" s="12"/>
      <c r="BG14" s="41">
        <v>8</v>
      </c>
      <c r="BH14" s="1" t="s">
        <v>74</v>
      </c>
      <c r="BJ14" s="201" t="str">
        <f>IF(BH14="","",(IFERROR(VLOOKUP(BH14,MembersDetails!C:O,12,FALSE),"GUEST")))</f>
        <v>SM</v>
      </c>
      <c r="BK14" s="8">
        <v>2.0879629629629626E-2</v>
      </c>
      <c r="BL14" s="9">
        <v>5.9027777777777464E-3</v>
      </c>
      <c r="BM14" s="9">
        <v>1.497685185185188E-2</v>
      </c>
      <c r="BN14" s="224">
        <f t="shared" si="2"/>
        <v>1.1863425925925928E-2</v>
      </c>
      <c r="BO14" s="205" t="s">
        <v>1453</v>
      </c>
      <c r="BQ14" s="108">
        <f>COUNTIF(Table!E:E,BS14)</f>
        <v>1</v>
      </c>
      <c r="BR14" s="41">
        <v>8</v>
      </c>
      <c r="BS14" s="1" t="s">
        <v>137</v>
      </c>
      <c r="BU14" s="8">
        <v>1.9849537037037037E-2</v>
      </c>
      <c r="BV14" s="9">
        <v>6.2499999999999995E-3</v>
      </c>
      <c r="BW14" s="9">
        <v>1.3599537037037038E-2</v>
      </c>
      <c r="BX14" s="41">
        <v>43</v>
      </c>
      <c r="BY14" s="10"/>
      <c r="BZ14" s="12"/>
      <c r="CA14" s="41">
        <v>8</v>
      </c>
      <c r="CB14" s="1" t="s">
        <v>51</v>
      </c>
      <c r="CD14" s="201" t="str">
        <f>IF(CB14="","",(IFERROR(VLOOKUP(CB14,MembersDetails!C:L,9,FALSE),"GUEST")))</f>
        <v>SM</v>
      </c>
      <c r="CE14" s="8">
        <v>2.0081018518518519E-2</v>
      </c>
      <c r="CF14" s="9">
        <v>6.7129629629629622E-3</v>
      </c>
      <c r="CG14" s="9">
        <v>1.3368055555555557E-2</v>
      </c>
      <c r="CH14" s="224">
        <f t="shared" si="3"/>
        <v>1.1863425925925928E-2</v>
      </c>
      <c r="CI14" s="205" t="s">
        <v>1453</v>
      </c>
      <c r="CJ14" s="75"/>
      <c r="CK14" s="142">
        <f>COUNTIF(Table!E:E,CM14)</f>
        <v>1</v>
      </c>
      <c r="CL14" s="41">
        <v>8</v>
      </c>
      <c r="CM14" s="1" t="s">
        <v>257</v>
      </c>
      <c r="CO14" s="8">
        <v>1.9606481481481482E-2</v>
      </c>
      <c r="CP14" s="9">
        <v>8.6805555555555559E-3</v>
      </c>
      <c r="CQ14" s="9">
        <v>1.0925925925925926E-2</v>
      </c>
      <c r="CR14" s="41">
        <v>43</v>
      </c>
      <c r="CS14" s="10"/>
      <c r="CT14" s="12"/>
      <c r="CU14" s="41">
        <v>8</v>
      </c>
      <c r="CV14" s="1" t="s">
        <v>48</v>
      </c>
      <c r="CX14" s="220" t="str">
        <f>IF(CV14="","",(IFERROR(VLOOKUP(CV14,MembersDetails!C:I,6,FALSE),"GUEST")))</f>
        <v>JB15</v>
      </c>
      <c r="CY14" s="8">
        <v>2.0243055555555552E-2</v>
      </c>
      <c r="CZ14" s="9">
        <v>7.0601851851851841E-3</v>
      </c>
      <c r="DA14" s="9">
        <v>1.3182870370370369E-2</v>
      </c>
      <c r="DB14" s="205" t="s">
        <v>258</v>
      </c>
      <c r="DD14" s="98"/>
      <c r="DE14" s="41">
        <v>8</v>
      </c>
      <c r="DH14" s="8"/>
      <c r="DI14" s="9"/>
      <c r="DJ14" s="9">
        <f t="shared" si="4"/>
        <v>0</v>
      </c>
      <c r="DK14" s="41">
        <v>43</v>
      </c>
      <c r="DL14" s="10"/>
      <c r="DM14" s="12"/>
      <c r="DN14" s="41">
        <v>8</v>
      </c>
      <c r="DQ14" s="201" t="str">
        <f>IF(DO14="","",(IFERROR(VLOOKUP(DO14,MembersDetails!C:X,21,FALSE),"GUEST")))</f>
        <v/>
      </c>
      <c r="DR14" s="8"/>
      <c r="DS14" s="9"/>
      <c r="DT14" s="9">
        <f t="shared" si="5"/>
        <v>0</v>
      </c>
      <c r="DU14" s="224" t="str">
        <f t="shared" si="7"/>
        <v/>
      </c>
      <c r="DV14" s="205" t="str">
        <f t="shared" si="8"/>
        <v/>
      </c>
    </row>
    <row r="15" spans="1:126" x14ac:dyDescent="0.25">
      <c r="A15" s="227"/>
      <c r="B15" s="228" t="s">
        <v>386</v>
      </c>
      <c r="C15" s="210" t="s">
        <v>147</v>
      </c>
      <c r="D15" s="210"/>
      <c r="E15" s="211">
        <v>1.675925925925929E-2</v>
      </c>
      <c r="F15" s="212">
        <v>43074</v>
      </c>
      <c r="G15" s="207"/>
      <c r="I15" s="98"/>
      <c r="J15" s="41">
        <v>9</v>
      </c>
      <c r="K15" s="1" t="s">
        <v>89</v>
      </c>
      <c r="M15" s="8">
        <v>2.0625000000000001E-2</v>
      </c>
      <c r="N15" s="9">
        <v>2.4305555555555556E-3</v>
      </c>
      <c r="O15" s="9">
        <v>1.8194444444444444E-2</v>
      </c>
      <c r="P15" s="41">
        <v>42</v>
      </c>
      <c r="Q15" s="10"/>
      <c r="R15" s="12"/>
      <c r="S15" s="41">
        <v>9</v>
      </c>
      <c r="T15" s="1" t="s">
        <v>125</v>
      </c>
      <c r="V15" s="201" t="str">
        <f>IF(T15="","",(IFERROR(VLOOKUP(T15,MembersDetails!C:U,18,FALSE),"GUEST")))</f>
        <v>SM</v>
      </c>
      <c r="W15" s="8">
        <v>2.1111111111111108E-2</v>
      </c>
      <c r="X15" s="9">
        <v>5.5555555555555558E-3</v>
      </c>
      <c r="Y15" s="9">
        <v>1.5555555555555552E-2</v>
      </c>
      <c r="Z15" s="224" t="e">
        <f t="shared" si="6"/>
        <v>#N/A</v>
      </c>
      <c r="AA15" s="205" t="str">
        <f t="shared" si="9"/>
        <v/>
      </c>
      <c r="AC15" s="98"/>
      <c r="AD15" s="41">
        <v>9</v>
      </c>
      <c r="AE15" s="1" t="s">
        <v>174</v>
      </c>
      <c r="AG15" s="8">
        <v>3.3657407407407407E-2</v>
      </c>
      <c r="AH15" s="9">
        <v>1.1284722222222222E-2</v>
      </c>
      <c r="AI15" s="9">
        <v>2.2372685185185186E-2</v>
      </c>
      <c r="AJ15" s="41">
        <v>42</v>
      </c>
      <c r="AK15" s="10"/>
      <c r="AL15" s="12"/>
      <c r="AM15" s="41">
        <v>9</v>
      </c>
      <c r="AN15" s="1" t="s">
        <v>152</v>
      </c>
      <c r="AP15" s="201" t="str">
        <f>IF(AN15="","",(IFERROR(VLOOKUP(AN15,MembersDetails!C:R,15,FALSE),"GUEST")))</f>
        <v>V40</v>
      </c>
      <c r="AQ15" s="8">
        <v>3.5393518518518519E-2</v>
      </c>
      <c r="AR15" s="9">
        <v>1.0243055555555556E-2</v>
      </c>
      <c r="AS15" s="9">
        <v>2.5150462962962965E-2</v>
      </c>
      <c r="AT15" s="224">
        <f t="shared" si="0"/>
        <v>1.2673611111111141E-2</v>
      </c>
      <c r="AU15" s="205" t="str">
        <f t="shared" si="1"/>
        <v/>
      </c>
      <c r="AW15" s="98"/>
      <c r="AX15" s="41">
        <v>9</v>
      </c>
      <c r="AY15" s="1" t="s">
        <v>233</v>
      </c>
      <c r="BA15" s="8">
        <v>2.0127314814814817E-2</v>
      </c>
      <c r="BB15" s="9">
        <v>5.7291666666666359E-3</v>
      </c>
      <c r="BC15" s="9">
        <v>1.4398148148148181E-2</v>
      </c>
      <c r="BD15" s="41">
        <v>42</v>
      </c>
      <c r="BE15" s="10"/>
      <c r="BF15" s="12"/>
      <c r="BG15" s="41">
        <v>9</v>
      </c>
      <c r="BH15" s="1" t="s">
        <v>99</v>
      </c>
      <c r="BJ15" s="201" t="str">
        <f>IF(BH15="","",(IFERROR(VLOOKUP(BH15,MembersDetails!C:O,12,FALSE),"GUEST")))</f>
        <v>V50</v>
      </c>
      <c r="BK15" s="8">
        <v>2.0416666666666666E-2</v>
      </c>
      <c r="BL15" s="9">
        <v>5.0347222222221905E-3</v>
      </c>
      <c r="BM15" s="9">
        <v>1.5381944444444476E-2</v>
      </c>
      <c r="BN15" s="224">
        <f t="shared" si="2"/>
        <v>1.2673611111111111E-2</v>
      </c>
      <c r="BO15" s="205" t="s">
        <v>1453</v>
      </c>
      <c r="BQ15" s="108">
        <f>COUNTIF(Table!E:E,BS15)</f>
        <v>1</v>
      </c>
      <c r="BR15" s="41">
        <v>9</v>
      </c>
      <c r="BS15" s="1" t="s">
        <v>157</v>
      </c>
      <c r="BU15" s="8">
        <v>1.9907407407407408E-2</v>
      </c>
      <c r="BV15" s="9">
        <v>5.0925925925925921E-3</v>
      </c>
      <c r="BW15" s="9">
        <v>1.4814814814814815E-2</v>
      </c>
      <c r="BX15" s="41">
        <v>42</v>
      </c>
      <c r="BY15" s="10"/>
      <c r="BZ15" s="12"/>
      <c r="CA15" s="41">
        <v>9</v>
      </c>
      <c r="CB15" s="1" t="s">
        <v>48</v>
      </c>
      <c r="CD15" s="201" t="str">
        <f>IF(CB15="","",(IFERROR(VLOOKUP(CB15,MembersDetails!C:L,9,FALSE),"GUEST")))</f>
        <v>JB15</v>
      </c>
      <c r="CE15" s="8">
        <v>2.0706018518518519E-2</v>
      </c>
      <c r="CF15" s="9">
        <v>7.1759259259259259E-3</v>
      </c>
      <c r="CG15" s="9">
        <v>1.3530092592592594E-2</v>
      </c>
      <c r="CH15" s="224">
        <f t="shared" si="3"/>
        <v>1.2951388888888919E-2</v>
      </c>
      <c r="CI15" s="205" t="s">
        <v>1453</v>
      </c>
      <c r="CJ15" s="75"/>
      <c r="CK15" s="142">
        <f>COUNTIF(Table!E:E,CM15)</f>
        <v>1</v>
      </c>
      <c r="CL15" s="41">
        <v>9</v>
      </c>
      <c r="CM15" s="1" t="s">
        <v>50</v>
      </c>
      <c r="CO15" s="8">
        <v>1.9652777777777779E-2</v>
      </c>
      <c r="CP15" s="9">
        <v>8.6805555555555559E-3</v>
      </c>
      <c r="CQ15" s="9">
        <v>1.0972222222222223E-2</v>
      </c>
      <c r="CR15" s="41">
        <v>42</v>
      </c>
      <c r="CS15" s="10"/>
      <c r="CT15" s="12"/>
      <c r="CU15" s="41">
        <v>9</v>
      </c>
      <c r="CV15" s="1" t="s">
        <v>69</v>
      </c>
      <c r="CX15" s="220" t="str">
        <f>IF(CV15="","",(IFERROR(VLOOKUP(CV15,MembersDetails!C:I,6,FALSE),"GUEST")))</f>
        <v>SM</v>
      </c>
      <c r="CY15" s="8">
        <v>2.0902777777777781E-2</v>
      </c>
      <c r="CZ15" s="9">
        <v>7.5231481481481477E-3</v>
      </c>
      <c r="DA15" s="9">
        <v>1.3379629629629634E-2</v>
      </c>
      <c r="DB15" s="205"/>
      <c r="DD15" s="98"/>
      <c r="DE15" s="41">
        <v>9</v>
      </c>
      <c r="DH15" s="8"/>
      <c r="DI15" s="9"/>
      <c r="DJ15" s="9">
        <f t="shared" si="4"/>
        <v>0</v>
      </c>
      <c r="DK15" s="41">
        <v>42</v>
      </c>
      <c r="DL15" s="10"/>
      <c r="DM15" s="12"/>
      <c r="DN15" s="41">
        <v>9</v>
      </c>
      <c r="DQ15" s="201" t="str">
        <f>IF(DO15="","",(IFERROR(VLOOKUP(DO15,MembersDetails!C:X,21,FALSE),"GUEST")))</f>
        <v/>
      </c>
      <c r="DR15" s="8"/>
      <c r="DS15" s="9"/>
      <c r="DT15" s="9">
        <f t="shared" si="5"/>
        <v>0</v>
      </c>
      <c r="DU15" s="224" t="str">
        <f t="shared" si="7"/>
        <v/>
      </c>
      <c r="DV15" s="205" t="str">
        <f t="shared" si="8"/>
        <v/>
      </c>
    </row>
    <row r="16" spans="1:126" x14ac:dyDescent="0.25">
      <c r="A16" s="227"/>
      <c r="B16" s="228" t="s">
        <v>460</v>
      </c>
      <c r="C16" s="213"/>
      <c r="D16" s="213"/>
      <c r="E16" s="211"/>
      <c r="F16" s="213"/>
      <c r="G16" s="208"/>
      <c r="I16" s="98"/>
      <c r="J16" s="41">
        <v>10</v>
      </c>
      <c r="K16" s="1" t="s">
        <v>233</v>
      </c>
      <c r="M16" s="8">
        <v>2.0625000000000001E-2</v>
      </c>
      <c r="N16" s="9">
        <v>5.9027777777777776E-3</v>
      </c>
      <c r="O16" s="9">
        <v>1.4722222222222223E-2</v>
      </c>
      <c r="P16" s="41">
        <v>41</v>
      </c>
      <c r="Q16" s="10"/>
      <c r="R16" s="12"/>
      <c r="S16" s="41">
        <v>10</v>
      </c>
      <c r="T16" s="1" t="s">
        <v>68</v>
      </c>
      <c r="V16" s="201" t="str">
        <f>IF(T16="","",(IFERROR(VLOOKUP(T16,MembersDetails!C:U,18,FALSE),"GUEST")))</f>
        <v>SW</v>
      </c>
      <c r="W16" s="8">
        <v>1.9930555555555556E-2</v>
      </c>
      <c r="X16" s="9">
        <v>4.1666666666666666E-3</v>
      </c>
      <c r="Y16" s="9">
        <v>1.576388888888889E-2</v>
      </c>
      <c r="Z16" s="224" t="e">
        <f t="shared" si="6"/>
        <v>#N/A</v>
      </c>
      <c r="AA16" s="205" t="str">
        <f t="shared" si="9"/>
        <v/>
      </c>
      <c r="AC16" s="98"/>
      <c r="AD16" s="41">
        <v>10</v>
      </c>
      <c r="AE16" s="1" t="s">
        <v>147</v>
      </c>
      <c r="AG16" s="8">
        <v>3.3692129629629627E-2</v>
      </c>
      <c r="AH16" s="9">
        <v>5.3819444444444453E-3</v>
      </c>
      <c r="AI16" s="9">
        <v>2.8310185185185185E-2</v>
      </c>
      <c r="AJ16" s="41">
        <v>41</v>
      </c>
      <c r="AK16" s="10"/>
      <c r="AL16" s="12"/>
      <c r="AM16" s="41">
        <v>10</v>
      </c>
      <c r="AN16" s="1" t="s">
        <v>79</v>
      </c>
      <c r="AP16" s="201" t="str">
        <f>IF(AN16="","",(IFERROR(VLOOKUP(AN16,MembersDetails!C:R,15,FALSE),"GUEST")))</f>
        <v>F35</v>
      </c>
      <c r="AQ16" s="8">
        <v>3.4629629629629628E-2</v>
      </c>
      <c r="AR16" s="9">
        <v>8.6805555555555559E-3</v>
      </c>
      <c r="AS16" s="9">
        <v>2.5949074074074072E-2</v>
      </c>
      <c r="AT16" s="224">
        <f t="shared" si="0"/>
        <v>1.4965277777777779E-2</v>
      </c>
      <c r="AU16" s="205" t="str">
        <f t="shared" si="1"/>
        <v/>
      </c>
      <c r="AW16" s="98"/>
      <c r="AX16" s="41">
        <v>10</v>
      </c>
      <c r="AY16" s="1" t="s">
        <v>78</v>
      </c>
      <c r="BA16" s="8">
        <v>2.013888888888889E-2</v>
      </c>
      <c r="BB16" s="9">
        <v>5.5555555555555254E-3</v>
      </c>
      <c r="BC16" s="9">
        <v>1.4583333333333365E-2</v>
      </c>
      <c r="BD16" s="41">
        <v>41</v>
      </c>
      <c r="BE16" s="10"/>
      <c r="BF16" s="12"/>
      <c r="BG16" s="41">
        <v>10</v>
      </c>
      <c r="BH16" s="1" t="s">
        <v>79</v>
      </c>
      <c r="BJ16" s="201" t="str">
        <f>IF(BH16="","",(IFERROR(VLOOKUP(BH16,MembersDetails!C:O,12,FALSE),"GUEST")))</f>
        <v>F35</v>
      </c>
      <c r="BK16" s="8">
        <v>2.1053240740740744E-2</v>
      </c>
      <c r="BL16" s="9">
        <v>5.3819444444444114E-3</v>
      </c>
      <c r="BM16" s="9">
        <v>1.5671296296296332E-2</v>
      </c>
      <c r="BN16" s="224">
        <f t="shared" si="2"/>
        <v>1.4965277777777779E-2</v>
      </c>
      <c r="BO16" s="205" t="s">
        <v>1453</v>
      </c>
      <c r="BQ16" s="108">
        <f>COUNTIF(Table!E:E,BS16)</f>
        <v>1</v>
      </c>
      <c r="BR16" s="41">
        <v>10</v>
      </c>
      <c r="BS16" s="1" t="s">
        <v>54</v>
      </c>
      <c r="BU16" s="8">
        <v>1.996527777777778E-2</v>
      </c>
      <c r="BV16" s="9">
        <v>8.1018518518518514E-3</v>
      </c>
      <c r="BW16" s="9">
        <v>1.1863425925925928E-2</v>
      </c>
      <c r="BX16" s="41">
        <v>41</v>
      </c>
      <c r="BY16" s="10"/>
      <c r="BZ16" s="12"/>
      <c r="CA16" s="41">
        <v>10</v>
      </c>
      <c r="CB16" s="1" t="s">
        <v>137</v>
      </c>
      <c r="CD16" s="201" t="str">
        <f>IF(CB16="","",(IFERROR(VLOOKUP(CB16,MembersDetails!C:L,9,FALSE),"GUEST")))</f>
        <v>SM</v>
      </c>
      <c r="CE16" s="8">
        <v>1.9849537037037037E-2</v>
      </c>
      <c r="CF16" s="9">
        <v>6.2499999999999995E-3</v>
      </c>
      <c r="CG16" s="9">
        <v>1.3599537037037038E-2</v>
      </c>
      <c r="CH16" s="224">
        <f t="shared" si="3"/>
        <v>1.1863425925925928E-2</v>
      </c>
      <c r="CI16" s="205" t="s">
        <v>1453</v>
      </c>
      <c r="CJ16" s="75"/>
      <c r="CK16" s="142">
        <f>COUNTIF(Table!E:E,CM16)</f>
        <v>1</v>
      </c>
      <c r="CL16" s="41">
        <v>10</v>
      </c>
      <c r="CM16" s="1" t="s">
        <v>74</v>
      </c>
      <c r="CO16" s="8">
        <v>1.9733796296296298E-2</v>
      </c>
      <c r="CP16" s="9">
        <v>5.208333333333333E-3</v>
      </c>
      <c r="CQ16" s="9">
        <v>1.4525462962962966E-2</v>
      </c>
      <c r="CR16" s="41">
        <v>41</v>
      </c>
      <c r="CS16" s="10"/>
      <c r="CT16" s="12"/>
      <c r="CU16" s="41">
        <v>10</v>
      </c>
      <c r="CV16" s="38" t="s">
        <v>66</v>
      </c>
      <c r="CX16" s="220" t="str">
        <f>IF(CV16="","",(IFERROR(VLOOKUP(CV16,MembersDetails!C:I,6,FALSE),"GUEST")))</f>
        <v>JM</v>
      </c>
      <c r="CY16" s="8">
        <v>2.0833333333333332E-2</v>
      </c>
      <c r="CZ16" s="9">
        <v>7.4074074074074068E-3</v>
      </c>
      <c r="DA16" s="9">
        <v>1.3425925925925924E-2</v>
      </c>
      <c r="DB16" s="205"/>
      <c r="DD16" s="98"/>
      <c r="DE16" s="41">
        <v>10</v>
      </c>
      <c r="DH16" s="8"/>
      <c r="DI16" s="9"/>
      <c r="DJ16" s="9">
        <f t="shared" si="4"/>
        <v>0</v>
      </c>
      <c r="DK16" s="41">
        <v>41</v>
      </c>
      <c r="DL16" s="10"/>
      <c r="DM16" s="12"/>
      <c r="DN16" s="41">
        <v>10</v>
      </c>
      <c r="DQ16" s="201" t="str">
        <f>IF(DO16="","",(IFERROR(VLOOKUP(DO16,MembersDetails!C:X,21,FALSE),"GUEST")))</f>
        <v/>
      </c>
      <c r="DR16" s="8"/>
      <c r="DS16" s="9"/>
      <c r="DT16" s="9">
        <f t="shared" si="5"/>
        <v>0</v>
      </c>
      <c r="DU16" s="224" t="str">
        <f t="shared" si="7"/>
        <v/>
      </c>
      <c r="DV16" s="205" t="str">
        <f t="shared" si="8"/>
        <v/>
      </c>
    </row>
    <row r="17" spans="1:126" x14ac:dyDescent="0.25">
      <c r="A17" s="227"/>
      <c r="B17" s="228" t="s">
        <v>476</v>
      </c>
      <c r="C17" s="213"/>
      <c r="D17" s="213"/>
      <c r="E17" s="211"/>
      <c r="F17" s="213"/>
      <c r="G17" s="208"/>
      <c r="I17" s="98"/>
      <c r="J17" s="41">
        <v>11</v>
      </c>
      <c r="K17" s="1" t="s">
        <v>77</v>
      </c>
      <c r="M17" s="8">
        <v>2.0659722222222222E-2</v>
      </c>
      <c r="N17" s="9">
        <v>6.2499999999999995E-3</v>
      </c>
      <c r="O17" s="9">
        <v>1.4409722222222223E-2</v>
      </c>
      <c r="P17" s="41">
        <v>40</v>
      </c>
      <c r="Q17" s="10"/>
      <c r="R17" s="12"/>
      <c r="S17" s="41">
        <v>11</v>
      </c>
      <c r="T17" s="1" t="s">
        <v>531</v>
      </c>
      <c r="V17" s="201" t="str">
        <f>IF(T17="","",(IFERROR(VLOOKUP(T17,MembersDetails!C:U,18,FALSE),"GUEST")))</f>
        <v>JB17</v>
      </c>
      <c r="W17" s="8">
        <v>2.1504629629629627E-2</v>
      </c>
      <c r="X17" s="9">
        <v>5.7291666666666671E-3</v>
      </c>
      <c r="Y17" s="9">
        <v>1.577546296296296E-2</v>
      </c>
      <c r="Z17" s="224" t="e">
        <f t="shared" si="6"/>
        <v>#N/A</v>
      </c>
      <c r="AA17" s="205" t="str">
        <f t="shared" si="9"/>
        <v/>
      </c>
      <c r="AC17" s="98"/>
      <c r="AD17" s="41">
        <v>11</v>
      </c>
      <c r="AE17" s="1" t="s">
        <v>262</v>
      </c>
      <c r="AG17" s="8">
        <v>3.3773148148148149E-2</v>
      </c>
      <c r="AH17" s="9">
        <v>5.7291666666666671E-3</v>
      </c>
      <c r="AI17" s="9">
        <v>2.8043981481481479E-2</v>
      </c>
      <c r="AJ17" s="41">
        <v>40</v>
      </c>
      <c r="AK17" s="10"/>
      <c r="AL17" s="12"/>
      <c r="AM17" s="41">
        <v>11</v>
      </c>
      <c r="AN17" s="1" t="s">
        <v>101</v>
      </c>
      <c r="AP17" s="201" t="str">
        <f>IF(AN17="","",(IFERROR(VLOOKUP(AN17,MembersDetails!C:R,15,FALSE),"GUEST")))</f>
        <v>F40</v>
      </c>
      <c r="AQ17" s="8">
        <v>3.1944444444444449E-2</v>
      </c>
      <c r="AR17" s="9">
        <v>5.5555555555555558E-3</v>
      </c>
      <c r="AS17" s="9">
        <v>2.6388888888888892E-2</v>
      </c>
      <c r="AT17" s="224">
        <f t="shared" si="0"/>
        <v>1.4583333333333365E-2</v>
      </c>
      <c r="AU17" s="205" t="str">
        <f t="shared" si="1"/>
        <v/>
      </c>
      <c r="AW17" s="98"/>
      <c r="AX17" s="41">
        <v>11</v>
      </c>
      <c r="AY17" s="1" t="s">
        <v>68</v>
      </c>
      <c r="BA17" s="8">
        <v>2.0150462962962964E-2</v>
      </c>
      <c r="BB17" s="9">
        <v>4.166666666666631E-3</v>
      </c>
      <c r="BC17" s="9">
        <v>1.5983796296296333E-2</v>
      </c>
      <c r="BD17" s="41">
        <v>40</v>
      </c>
      <c r="BE17" s="10"/>
      <c r="BF17" s="12"/>
      <c r="BG17" s="41">
        <v>11</v>
      </c>
      <c r="BH17" s="1" t="s">
        <v>84</v>
      </c>
      <c r="BJ17" s="201" t="str">
        <f>IF(BH17="","",(IFERROR(VLOOKUP(BH17,MembersDetails!C:O,12,FALSE),"GUEST")))</f>
        <v>V45</v>
      </c>
      <c r="BK17" s="8">
        <v>2.0752314814814814E-2</v>
      </c>
      <c r="BL17" s="9">
        <v>5.0347222222221905E-3</v>
      </c>
      <c r="BM17" s="9">
        <v>1.5717592592592623E-2</v>
      </c>
      <c r="BN17" s="224">
        <f t="shared" si="2"/>
        <v>1.2673611111111111E-2</v>
      </c>
      <c r="BO17" s="205" t="s">
        <v>1453</v>
      </c>
      <c r="BQ17" s="108">
        <f>COUNTIF(Table!E:E,BS17)</f>
        <v>1</v>
      </c>
      <c r="BR17" s="41">
        <v>11</v>
      </c>
      <c r="BS17" s="1" t="s">
        <v>173</v>
      </c>
      <c r="BU17" s="8">
        <v>2.0069444444444442E-2</v>
      </c>
      <c r="BV17" s="9">
        <v>5.7870370370370376E-3</v>
      </c>
      <c r="BW17" s="9">
        <v>1.4282407407407403E-2</v>
      </c>
      <c r="BX17" s="41">
        <v>40</v>
      </c>
      <c r="BY17" s="10"/>
      <c r="BZ17" s="12"/>
      <c r="CA17" s="41">
        <v>11</v>
      </c>
      <c r="CB17" s="1" t="s">
        <v>179</v>
      </c>
      <c r="CD17" s="201" t="str">
        <f>IF(CB17="","",(IFERROR(VLOOKUP(CB17,MembersDetails!C:L,9,FALSE),"GUEST")))</f>
        <v>SM</v>
      </c>
      <c r="CE17" s="8">
        <v>2.0173611111111111E-2</v>
      </c>
      <c r="CF17" s="9">
        <v>6.4814814814814813E-3</v>
      </c>
      <c r="CG17" s="9">
        <v>1.369212962962963E-2</v>
      </c>
      <c r="CH17" s="224">
        <f t="shared" si="3"/>
        <v>1.1863425925925928E-2</v>
      </c>
      <c r="CI17" s="205" t="s">
        <v>1453</v>
      </c>
      <c r="CJ17" s="75"/>
      <c r="CK17" s="142">
        <f>COUNTIF(Table!E:E,CM17)</f>
        <v>1</v>
      </c>
      <c r="CL17" s="41">
        <v>11</v>
      </c>
      <c r="CM17" s="1" t="s">
        <v>531</v>
      </c>
      <c r="CO17" s="8">
        <v>1.982638888888889E-2</v>
      </c>
      <c r="CP17" s="9">
        <v>4.9768518518518521E-3</v>
      </c>
      <c r="CQ17" s="9">
        <v>1.4849537037037038E-2</v>
      </c>
      <c r="CR17" s="41">
        <v>40</v>
      </c>
      <c r="CS17" s="10"/>
      <c r="CT17" s="12"/>
      <c r="CU17" s="41">
        <v>11</v>
      </c>
      <c r="CV17" s="1" t="s">
        <v>59</v>
      </c>
      <c r="CX17" s="220" t="str">
        <f>IF(CV17="","",(IFERROR(VLOOKUP(CV17,MembersDetails!C:I,6,FALSE),"GUEST")))</f>
        <v>SM</v>
      </c>
      <c r="CY17" s="8">
        <v>1.996527777777778E-2</v>
      </c>
      <c r="CZ17" s="9">
        <v>6.4814814814814813E-3</v>
      </c>
      <c r="DA17" s="9">
        <v>1.3483796296296299E-2</v>
      </c>
      <c r="DB17" s="205"/>
      <c r="DD17" s="98"/>
      <c r="DE17" s="41">
        <v>11</v>
      </c>
      <c r="DH17" s="8"/>
      <c r="DI17" s="9"/>
      <c r="DJ17" s="9">
        <f t="shared" si="4"/>
        <v>0</v>
      </c>
      <c r="DK17" s="41">
        <v>40</v>
      </c>
      <c r="DL17" s="10"/>
      <c r="DM17" s="12"/>
      <c r="DN17" s="41">
        <v>11</v>
      </c>
      <c r="DQ17" s="201" t="str">
        <f>IF(DO17="","",(IFERROR(VLOOKUP(DO17,MembersDetails!C:X,21,FALSE),"GUEST")))</f>
        <v/>
      </c>
      <c r="DR17" s="8"/>
      <c r="DS17" s="9"/>
      <c r="DT17" s="9">
        <f t="shared" si="5"/>
        <v>0</v>
      </c>
      <c r="DU17" s="224" t="str">
        <f t="shared" si="7"/>
        <v/>
      </c>
      <c r="DV17" s="205" t="str">
        <f t="shared" si="8"/>
        <v/>
      </c>
    </row>
    <row r="18" spans="1:126" x14ac:dyDescent="0.25">
      <c r="A18" s="3"/>
      <c r="B18" s="228" t="s">
        <v>493</v>
      </c>
      <c r="C18" s="213"/>
      <c r="D18" s="213"/>
      <c r="E18" s="211"/>
      <c r="F18" s="213"/>
      <c r="G18" s="208"/>
      <c r="I18" s="98"/>
      <c r="J18" s="41">
        <v>12</v>
      </c>
      <c r="K18" s="1" t="s">
        <v>108</v>
      </c>
      <c r="M18" s="8">
        <v>2.071759259259259E-2</v>
      </c>
      <c r="N18" s="9">
        <v>4.1666666666666666E-3</v>
      </c>
      <c r="O18" s="9">
        <v>1.6550925925925924E-2</v>
      </c>
      <c r="P18" s="41">
        <v>39</v>
      </c>
      <c r="Q18" s="10"/>
      <c r="R18" s="12"/>
      <c r="S18" s="41">
        <v>12</v>
      </c>
      <c r="T18" s="1" t="s">
        <v>126</v>
      </c>
      <c r="V18" s="201" t="str">
        <f>IF(T18="","",(IFERROR(VLOOKUP(T18,MembersDetails!C:U,18,FALSE),"GUEST")))</f>
        <v>JW</v>
      </c>
      <c r="W18" s="8">
        <v>2.074074074074074E-2</v>
      </c>
      <c r="X18" s="9">
        <v>4.8611111111111112E-3</v>
      </c>
      <c r="Y18" s="9">
        <v>1.5879629629629629E-2</v>
      </c>
      <c r="Z18" s="224" t="e">
        <f t="shared" si="6"/>
        <v>#N/A</v>
      </c>
      <c r="AA18" s="205" t="str">
        <f t="shared" si="9"/>
        <v/>
      </c>
      <c r="AC18" s="98"/>
      <c r="AD18" s="41">
        <v>12</v>
      </c>
      <c r="AE18" s="1" t="s">
        <v>66</v>
      </c>
      <c r="AG18" s="8">
        <v>3.3958333333333333E-2</v>
      </c>
      <c r="AH18" s="9">
        <v>1.2152777777777778E-2</v>
      </c>
      <c r="AI18" s="9">
        <v>2.1805555555555554E-2</v>
      </c>
      <c r="AJ18" s="41">
        <v>39</v>
      </c>
      <c r="AK18" s="10"/>
      <c r="AL18" s="12"/>
      <c r="AM18" s="41">
        <v>12</v>
      </c>
      <c r="AN18" s="1" t="s">
        <v>118</v>
      </c>
      <c r="AP18" s="201" t="str">
        <f>IF(AN18="","",(IFERROR(VLOOKUP(AN18,MembersDetails!C:R,15,FALSE),"GUEST")))</f>
        <v>V50</v>
      </c>
      <c r="AQ18" s="8">
        <v>3.3599537037037039E-2</v>
      </c>
      <c r="AR18" s="9">
        <v>7.1180555555555554E-3</v>
      </c>
      <c r="AS18" s="9">
        <v>2.6481481481481484E-2</v>
      </c>
      <c r="AT18" s="224">
        <f t="shared" si="0"/>
        <v>1.2673611111111111E-2</v>
      </c>
      <c r="AU18" s="205" t="str">
        <f t="shared" si="1"/>
        <v/>
      </c>
      <c r="AW18" s="98"/>
      <c r="AX18" s="41">
        <v>12</v>
      </c>
      <c r="AY18" s="1" t="s">
        <v>61</v>
      </c>
      <c r="BA18" s="8">
        <v>2.0219907407407409E-2</v>
      </c>
      <c r="BB18" s="9">
        <v>5.9027777777777464E-3</v>
      </c>
      <c r="BC18" s="9">
        <v>1.4317129629629662E-2</v>
      </c>
      <c r="BD18" s="41">
        <v>39</v>
      </c>
      <c r="BE18" s="10"/>
      <c r="BF18" s="12"/>
      <c r="BG18" s="41">
        <v>12</v>
      </c>
      <c r="BH18" s="1" t="s">
        <v>68</v>
      </c>
      <c r="BJ18" s="201" t="str">
        <f>IF(BH18="","",(IFERROR(VLOOKUP(BH18,MembersDetails!C:O,12,FALSE),"GUEST")))</f>
        <v>SW</v>
      </c>
      <c r="BK18" s="8">
        <v>2.0150462962962964E-2</v>
      </c>
      <c r="BL18" s="9">
        <v>4.166666666666631E-3</v>
      </c>
      <c r="BM18" s="9">
        <v>1.5983796296296333E-2</v>
      </c>
      <c r="BN18" s="224">
        <f t="shared" si="2"/>
        <v>1.3935185185185215E-2</v>
      </c>
      <c r="BO18" s="205" t="s">
        <v>1453</v>
      </c>
      <c r="BQ18" s="108">
        <f>COUNTIF(Table!E:E,BS18)</f>
        <v>1</v>
      </c>
      <c r="BR18" s="41">
        <v>12</v>
      </c>
      <c r="BS18" s="1" t="s">
        <v>51</v>
      </c>
      <c r="BU18" s="8">
        <v>2.0081018518518519E-2</v>
      </c>
      <c r="BV18" s="9">
        <v>6.7129629629629622E-3</v>
      </c>
      <c r="BW18" s="9">
        <v>1.3368055555555557E-2</v>
      </c>
      <c r="BX18" s="41">
        <v>39</v>
      </c>
      <c r="BY18" s="10"/>
      <c r="BZ18" s="12"/>
      <c r="CA18" s="41">
        <v>12</v>
      </c>
      <c r="CB18" s="1" t="s">
        <v>260</v>
      </c>
      <c r="CD18" s="201" t="str">
        <f>IF(CB18="","",(IFERROR(VLOOKUP(CB18,MembersDetails!C:L,9,FALSE),"GUEST")))</f>
        <v>V40</v>
      </c>
      <c r="CE18" s="8">
        <v>1.834490740740741E-2</v>
      </c>
      <c r="CF18" s="9">
        <v>4.3981481481481484E-3</v>
      </c>
      <c r="CG18" s="9">
        <v>1.3946759259259263E-2</v>
      </c>
      <c r="CH18" s="224">
        <f t="shared" si="3"/>
        <v>1.2673611111111141E-2</v>
      </c>
      <c r="CI18" s="205" t="s">
        <v>1453</v>
      </c>
      <c r="CJ18" s="75"/>
      <c r="CK18" s="142">
        <f>COUNTIF(Table!E:E,CM18)</f>
        <v>1</v>
      </c>
      <c r="CL18" s="41">
        <v>12</v>
      </c>
      <c r="CM18" s="1" t="s">
        <v>82</v>
      </c>
      <c r="CO18" s="8">
        <v>1.9953703703703706E-2</v>
      </c>
      <c r="CP18" s="9">
        <v>3.0092592592592588E-3</v>
      </c>
      <c r="CQ18" s="9">
        <v>1.6944444444444446E-2</v>
      </c>
      <c r="CR18" s="41">
        <v>39</v>
      </c>
      <c r="CS18" s="10"/>
      <c r="CT18" s="12"/>
      <c r="CU18" s="41">
        <v>12</v>
      </c>
      <c r="CV18" s="1" t="s">
        <v>77</v>
      </c>
      <c r="CX18" s="220" t="str">
        <f>IF(CV18="","",(IFERROR(VLOOKUP(CV18,MembersDetails!C:I,6,FALSE),"GUEST")))</f>
        <v>V45</v>
      </c>
      <c r="CY18" s="8">
        <v>2.0798611111111111E-2</v>
      </c>
      <c r="CZ18" s="9">
        <v>6.7129629629629622E-3</v>
      </c>
      <c r="DA18" s="9">
        <v>1.4085648148148149E-2</v>
      </c>
      <c r="DB18" s="205"/>
      <c r="DD18" s="98"/>
      <c r="DE18" s="41">
        <v>12</v>
      </c>
      <c r="DH18" s="8"/>
      <c r="DI18" s="9"/>
      <c r="DJ18" s="9">
        <f t="shared" si="4"/>
        <v>0</v>
      </c>
      <c r="DK18" s="41">
        <v>39</v>
      </c>
      <c r="DL18" s="10"/>
      <c r="DM18" s="12"/>
      <c r="DN18" s="41">
        <v>12</v>
      </c>
      <c r="DQ18" s="201" t="str">
        <f>IF(DO18="","",(IFERROR(VLOOKUP(DO18,MembersDetails!C:X,21,FALSE),"GUEST")))</f>
        <v/>
      </c>
      <c r="DR18" s="8"/>
      <c r="DS18" s="9"/>
      <c r="DT18" s="9">
        <f t="shared" si="5"/>
        <v>0</v>
      </c>
      <c r="DU18" s="224" t="str">
        <f t="shared" si="7"/>
        <v/>
      </c>
      <c r="DV18" s="205" t="str">
        <f t="shared" si="8"/>
        <v/>
      </c>
    </row>
    <row r="19" spans="1:126" x14ac:dyDescent="0.25">
      <c r="A19" s="229"/>
      <c r="B19" s="235"/>
      <c r="C19" s="236"/>
      <c r="D19" s="236"/>
      <c r="E19" s="236"/>
      <c r="F19" s="236"/>
      <c r="G19" s="237"/>
      <c r="I19" s="98"/>
      <c r="J19" s="41">
        <v>13</v>
      </c>
      <c r="K19" s="1" t="s">
        <v>126</v>
      </c>
      <c r="M19" s="8">
        <v>2.074074074074074E-2</v>
      </c>
      <c r="N19" s="9">
        <v>4.8611111111111112E-3</v>
      </c>
      <c r="O19" s="9">
        <v>1.5879629629629629E-2</v>
      </c>
      <c r="P19" s="41">
        <v>38</v>
      </c>
      <c r="Q19" s="10"/>
      <c r="R19" s="12"/>
      <c r="S19" s="41">
        <v>13</v>
      </c>
      <c r="T19" s="1" t="s">
        <v>1468</v>
      </c>
      <c r="V19" s="201" t="str">
        <f>IF(T19="","",(IFERROR(VLOOKUP(T19,MembersDetails!C:U,18,FALSE),"GUEST")))</f>
        <v>GUEST</v>
      </c>
      <c r="W19" s="8">
        <v>2.0625000000000001E-2</v>
      </c>
      <c r="X19" s="9">
        <v>4.1666666666666666E-3</v>
      </c>
      <c r="Y19" s="9">
        <v>1.6458333333333335E-2</v>
      </c>
      <c r="Z19" s="224" t="e">
        <f t="shared" si="6"/>
        <v>#N/A</v>
      </c>
      <c r="AA19" s="205" t="str">
        <f t="shared" si="9"/>
        <v/>
      </c>
      <c r="AC19" s="98"/>
      <c r="AD19" s="41">
        <v>13</v>
      </c>
      <c r="AE19" s="1" t="s">
        <v>71</v>
      </c>
      <c r="AG19" s="8">
        <v>3.4317129629629628E-2</v>
      </c>
      <c r="AH19" s="9">
        <v>1.1805555555555555E-2</v>
      </c>
      <c r="AI19" s="9">
        <v>2.2511574074074073E-2</v>
      </c>
      <c r="AJ19" s="41">
        <v>38</v>
      </c>
      <c r="AK19" s="10"/>
      <c r="AL19" s="12"/>
      <c r="AM19" s="41">
        <v>13</v>
      </c>
      <c r="AN19" s="1" t="s">
        <v>729</v>
      </c>
      <c r="AP19" s="201" t="str">
        <f>IF(AN19="","",(IFERROR(VLOOKUP(AN19,MembersDetails!C:R,15,FALSE),"GUEST")))</f>
        <v>V40</v>
      </c>
      <c r="AQ19" s="8">
        <v>3.0983796296296297E-2</v>
      </c>
      <c r="AR19" s="9">
        <v>3.2986111111111111E-3</v>
      </c>
      <c r="AS19" s="9">
        <v>2.7685185185185188E-2</v>
      </c>
      <c r="AT19" s="224">
        <f t="shared" si="0"/>
        <v>1.2673611111111141E-2</v>
      </c>
      <c r="AU19" s="205" t="str">
        <f t="shared" si="1"/>
        <v/>
      </c>
      <c r="AW19" s="98"/>
      <c r="AX19" s="41">
        <v>13</v>
      </c>
      <c r="AY19" s="1" t="s">
        <v>94</v>
      </c>
      <c r="BA19" s="8">
        <v>2.0324074074074074E-2</v>
      </c>
      <c r="BB19" s="9">
        <v>3.6458333333332996E-3</v>
      </c>
      <c r="BC19" s="9">
        <v>1.6678240740740775E-2</v>
      </c>
      <c r="BD19" s="41">
        <v>38</v>
      </c>
      <c r="BE19" s="10"/>
      <c r="BF19" s="12"/>
      <c r="BG19" s="41">
        <v>13</v>
      </c>
      <c r="BH19" s="1" t="s">
        <v>261</v>
      </c>
      <c r="BJ19" s="201" t="str">
        <f>IF(BH19="","",(IFERROR(VLOOKUP(BH19,MembersDetails!C:O,12,FALSE),"GUEST")))</f>
        <v>V45</v>
      </c>
      <c r="BK19" s="8">
        <v>2.0532407407407405E-2</v>
      </c>
      <c r="BL19" s="9">
        <v>4.5138888888888555E-3</v>
      </c>
      <c r="BM19" s="9">
        <v>1.601851851851855E-2</v>
      </c>
      <c r="BN19" s="224">
        <f t="shared" si="2"/>
        <v>1.2673611111111111E-2</v>
      </c>
      <c r="BO19" s="205" t="s">
        <v>1453</v>
      </c>
      <c r="BQ19" s="108">
        <f>COUNTIF(Table!E:E,BS19)</f>
        <v>1</v>
      </c>
      <c r="BR19" s="41">
        <v>13</v>
      </c>
      <c r="BS19" s="1" t="s">
        <v>124</v>
      </c>
      <c r="BU19" s="8">
        <v>2.011574074074074E-2</v>
      </c>
      <c r="BV19" s="9">
        <v>4.3981481481481484E-3</v>
      </c>
      <c r="BW19" s="9">
        <v>1.5717592592592592E-2</v>
      </c>
      <c r="BX19" s="41">
        <v>38</v>
      </c>
      <c r="BY19" s="10"/>
      <c r="BZ19" s="12"/>
      <c r="CA19" s="41">
        <v>13</v>
      </c>
      <c r="CB19" s="1" t="s">
        <v>67</v>
      </c>
      <c r="CD19" s="201" t="str">
        <f>IF(CB19="","",(IFERROR(VLOOKUP(CB19,MembersDetails!C:L,9,FALSE),"GUEST")))</f>
        <v>V40</v>
      </c>
      <c r="CE19" s="8">
        <v>2.0208333333333335E-2</v>
      </c>
      <c r="CF19" s="9">
        <v>6.2499999999999995E-3</v>
      </c>
      <c r="CG19" s="9">
        <v>1.3958333333333336E-2</v>
      </c>
      <c r="CH19" s="224">
        <f t="shared" si="3"/>
        <v>1.2673611111111141E-2</v>
      </c>
      <c r="CI19" s="205" t="s">
        <v>1453</v>
      </c>
      <c r="CJ19" s="75"/>
      <c r="CK19" s="142">
        <f>COUNTIF(Table!E:E,CM19)</f>
        <v>1</v>
      </c>
      <c r="CL19" s="41">
        <v>13</v>
      </c>
      <c r="CM19" s="1" t="s">
        <v>59</v>
      </c>
      <c r="CO19" s="8">
        <v>1.996527777777778E-2</v>
      </c>
      <c r="CP19" s="9">
        <v>6.4814814814814813E-3</v>
      </c>
      <c r="CQ19" s="9">
        <v>1.3483796296296299E-2</v>
      </c>
      <c r="CR19" s="41">
        <v>38</v>
      </c>
      <c r="CS19" s="10"/>
      <c r="CT19" s="12"/>
      <c r="CU19" s="41">
        <v>13</v>
      </c>
      <c r="CV19" s="1" t="s">
        <v>137</v>
      </c>
      <c r="CX19" s="220" t="str">
        <f>IF(CV19="","",(IFERROR(VLOOKUP(CV19,MembersDetails!C:I,6,FALSE),"GUEST")))</f>
        <v>SM</v>
      </c>
      <c r="CY19" s="8">
        <v>2.0439814814814817E-2</v>
      </c>
      <c r="CZ19" s="9">
        <v>6.2499999999999995E-3</v>
      </c>
      <c r="DA19" s="9">
        <v>1.4189814814814818E-2</v>
      </c>
      <c r="DB19" s="205"/>
      <c r="DD19" s="98"/>
      <c r="DE19" s="41">
        <v>13</v>
      </c>
      <c r="DH19" s="8"/>
      <c r="DI19" s="9"/>
      <c r="DJ19" s="9">
        <f t="shared" si="4"/>
        <v>0</v>
      </c>
      <c r="DK19" s="41">
        <v>38</v>
      </c>
      <c r="DL19" s="10"/>
      <c r="DM19" s="12"/>
      <c r="DN19" s="41">
        <v>13</v>
      </c>
      <c r="DQ19" s="201" t="str">
        <f>IF(DO19="","",(IFERROR(VLOOKUP(DO19,MembersDetails!C:X,21,FALSE),"GUEST")))</f>
        <v/>
      </c>
      <c r="DR19" s="8"/>
      <c r="DS19" s="9"/>
      <c r="DT19" s="9">
        <f t="shared" si="5"/>
        <v>0</v>
      </c>
      <c r="DU19" s="224" t="str">
        <f t="shared" si="7"/>
        <v/>
      </c>
      <c r="DV19" s="205" t="str">
        <f t="shared" si="8"/>
        <v/>
      </c>
    </row>
    <row r="20" spans="1:126" x14ac:dyDescent="0.25">
      <c r="A20" s="229"/>
      <c r="B20" s="230"/>
      <c r="C20" s="231"/>
      <c r="D20" s="231"/>
      <c r="E20" s="232"/>
      <c r="F20" s="233"/>
      <c r="G20" s="234"/>
      <c r="I20" s="98"/>
      <c r="J20" s="41">
        <v>14</v>
      </c>
      <c r="K20" s="1" t="s">
        <v>147</v>
      </c>
      <c r="M20" s="8">
        <v>2.1006944444444443E-2</v>
      </c>
      <c r="N20" s="9">
        <v>3.472222222222222E-3</v>
      </c>
      <c r="O20" s="9">
        <v>1.7534722222222222E-2</v>
      </c>
      <c r="P20" s="41">
        <v>37</v>
      </c>
      <c r="Q20" s="10"/>
      <c r="R20" s="12"/>
      <c r="S20" s="41">
        <v>14</v>
      </c>
      <c r="T20" s="1" t="s">
        <v>108</v>
      </c>
      <c r="V20" s="201" t="str">
        <f>IF(T20="","",(IFERROR(VLOOKUP(T20,MembersDetails!C:U,18,FALSE),"GUEST")))</f>
        <v>V45</v>
      </c>
      <c r="W20" s="8">
        <v>2.071759259259259E-2</v>
      </c>
      <c r="X20" s="9">
        <v>4.1666666666666666E-3</v>
      </c>
      <c r="Y20" s="9">
        <v>1.6550925925925924E-2</v>
      </c>
      <c r="Z20" s="224" t="e">
        <f t="shared" si="6"/>
        <v>#N/A</v>
      </c>
      <c r="AA20" s="205" t="str">
        <f t="shared" si="9"/>
        <v/>
      </c>
      <c r="AC20" s="98"/>
      <c r="AD20" s="41">
        <v>14</v>
      </c>
      <c r="AE20" s="1" t="s">
        <v>79</v>
      </c>
      <c r="AG20" s="8">
        <v>3.4629629629629628E-2</v>
      </c>
      <c r="AH20" s="9">
        <v>8.6805555555555559E-3</v>
      </c>
      <c r="AI20" s="9">
        <v>2.5949074074074072E-2</v>
      </c>
      <c r="AJ20" s="41">
        <v>37</v>
      </c>
      <c r="AK20" s="10"/>
      <c r="AL20" s="12"/>
      <c r="AM20" s="41">
        <v>14</v>
      </c>
      <c r="AN20" s="1" t="s">
        <v>262</v>
      </c>
      <c r="AP20" s="201" t="str">
        <f>IF(AN20="","",(IFERROR(VLOOKUP(AN20,MembersDetails!C:R,15,FALSE),"GUEST")))</f>
        <v>V50</v>
      </c>
      <c r="AQ20" s="8">
        <v>3.3773148148148149E-2</v>
      </c>
      <c r="AR20" s="9">
        <v>5.7291666666666671E-3</v>
      </c>
      <c r="AS20" s="9">
        <v>2.8043981481481482E-2</v>
      </c>
      <c r="AT20" s="224">
        <f t="shared" si="0"/>
        <v>1.2673611111111111E-2</v>
      </c>
      <c r="AU20" s="205" t="str">
        <f t="shared" si="1"/>
        <v/>
      </c>
      <c r="AW20" s="98"/>
      <c r="AX20" s="41">
        <v>14</v>
      </c>
      <c r="AY20" s="1" t="s">
        <v>69</v>
      </c>
      <c r="BA20" s="8">
        <v>2.0381944444444446E-2</v>
      </c>
      <c r="BB20" s="9">
        <v>7.4652777777777478E-3</v>
      </c>
      <c r="BC20" s="9">
        <v>1.2916666666666698E-2</v>
      </c>
      <c r="BD20" s="41">
        <v>37</v>
      </c>
      <c r="BE20" s="10"/>
      <c r="BF20" s="12"/>
      <c r="BG20" s="41">
        <v>14</v>
      </c>
      <c r="BH20" s="1" t="s">
        <v>265</v>
      </c>
      <c r="BJ20" s="201" t="str">
        <f>IF(BH20="","",(IFERROR(VLOOKUP(BH20,MembersDetails!C:O,12,FALSE),"GUEST")))</f>
        <v>SM</v>
      </c>
      <c r="BK20" s="8">
        <v>1.9467592592592595E-2</v>
      </c>
      <c r="BL20" s="9">
        <v>3.1249999999999681E-3</v>
      </c>
      <c r="BM20" s="9">
        <v>1.6342592592592627E-2</v>
      </c>
      <c r="BN20" s="224">
        <f t="shared" si="2"/>
        <v>1.1863425925925928E-2</v>
      </c>
      <c r="BO20" s="205" t="s">
        <v>1453</v>
      </c>
      <c r="BQ20" s="108">
        <f>COUNTIF(Table!E:E,BS20)</f>
        <v>1</v>
      </c>
      <c r="BR20" s="41">
        <v>14</v>
      </c>
      <c r="BS20" s="1" t="s">
        <v>74</v>
      </c>
      <c r="BU20" s="8">
        <v>2.0127314814814817E-2</v>
      </c>
      <c r="BV20" s="9">
        <v>5.7870370370370376E-3</v>
      </c>
      <c r="BW20" s="9">
        <v>1.4340277777777778E-2</v>
      </c>
      <c r="BX20" s="41">
        <v>37</v>
      </c>
      <c r="BY20" s="10"/>
      <c r="BZ20" s="12"/>
      <c r="CA20" s="41">
        <v>14</v>
      </c>
      <c r="CB20" s="1" t="s">
        <v>77</v>
      </c>
      <c r="CD20" s="201" t="str">
        <f>IF(CB20="","",(IFERROR(VLOOKUP(CB20,MembersDetails!C:L,9,FALSE),"GUEST")))</f>
        <v>V45</v>
      </c>
      <c r="CE20" s="8">
        <v>2.074074074074074E-2</v>
      </c>
      <c r="CF20" s="9">
        <v>6.7129629629629622E-3</v>
      </c>
      <c r="CG20" s="9">
        <v>1.4027777777777778E-2</v>
      </c>
      <c r="CH20" s="224">
        <f t="shared" si="3"/>
        <v>1.2673611111111111E-2</v>
      </c>
      <c r="CI20" s="205" t="s">
        <v>1453</v>
      </c>
      <c r="CJ20" s="75"/>
      <c r="CK20" s="142">
        <f>COUNTIF(Table!E:E,CM20)</f>
        <v>1</v>
      </c>
      <c r="CL20" s="41">
        <v>14</v>
      </c>
      <c r="CM20" s="1" t="s">
        <v>126</v>
      </c>
      <c r="CO20" s="8">
        <v>2.0092592592592592E-2</v>
      </c>
      <c r="CP20" s="9">
        <v>4.6296296296296302E-3</v>
      </c>
      <c r="CQ20" s="9">
        <v>1.5462962962962963E-2</v>
      </c>
      <c r="CR20" s="41">
        <v>37</v>
      </c>
      <c r="CS20" s="10"/>
      <c r="CT20" s="12"/>
      <c r="CU20" s="41">
        <v>14</v>
      </c>
      <c r="CV20" s="1" t="s">
        <v>233</v>
      </c>
      <c r="CX20" s="220" t="str">
        <f>IF(CV20="","",(IFERROR(VLOOKUP(CV20,MembersDetails!C:I,6,FALSE),"GUEST")))</f>
        <v>JB13</v>
      </c>
      <c r="CY20" s="8">
        <v>1.7627314814814814E-2</v>
      </c>
      <c r="CZ20" s="9">
        <v>3.1249999999999997E-3</v>
      </c>
      <c r="DA20" s="9">
        <v>1.4502314814814815E-2</v>
      </c>
      <c r="DB20" s="205" t="s">
        <v>258</v>
      </c>
      <c r="DD20" s="98"/>
      <c r="DE20" s="41">
        <v>14</v>
      </c>
      <c r="DH20" s="8"/>
      <c r="DI20" s="9"/>
      <c r="DJ20" s="9">
        <f t="shared" si="4"/>
        <v>0</v>
      </c>
      <c r="DK20" s="41">
        <v>37</v>
      </c>
      <c r="DL20" s="10"/>
      <c r="DM20" s="12"/>
      <c r="DN20" s="41">
        <v>14</v>
      </c>
      <c r="DQ20" s="201" t="str">
        <f>IF(DO20="","",(IFERROR(VLOOKUP(DO20,MembersDetails!C:X,21,FALSE),"GUEST")))</f>
        <v/>
      </c>
      <c r="DR20" s="8"/>
      <c r="DS20" s="9"/>
      <c r="DT20" s="9">
        <f t="shared" si="5"/>
        <v>0</v>
      </c>
      <c r="DU20" s="224" t="str">
        <f t="shared" si="7"/>
        <v/>
      </c>
      <c r="DV20" s="205" t="str">
        <f t="shared" si="8"/>
        <v/>
      </c>
    </row>
    <row r="21" spans="1:126" x14ac:dyDescent="0.25">
      <c r="A21" s="229"/>
      <c r="B21" s="221" t="s">
        <v>1449</v>
      </c>
      <c r="C21" s="214" t="s">
        <v>257</v>
      </c>
      <c r="D21" s="214"/>
      <c r="E21" s="211">
        <v>1.0925925925925926E-2</v>
      </c>
      <c r="F21" s="212">
        <v>43025</v>
      </c>
      <c r="G21" s="209"/>
      <c r="I21" s="98"/>
      <c r="J21" s="41">
        <v>15</v>
      </c>
      <c r="K21" s="1" t="s">
        <v>94</v>
      </c>
      <c r="M21" s="8">
        <v>2.1006944444444443E-2</v>
      </c>
      <c r="N21" s="9">
        <v>3.645833333333333E-3</v>
      </c>
      <c r="O21" s="9">
        <v>1.7361111111111108E-2</v>
      </c>
      <c r="P21" s="41">
        <v>36</v>
      </c>
      <c r="Q21" s="10"/>
      <c r="R21" s="12"/>
      <c r="S21" s="41">
        <v>15</v>
      </c>
      <c r="T21" s="1" t="s">
        <v>80</v>
      </c>
      <c r="V21" s="201" t="str">
        <f>IF(T21="","",(IFERROR(VLOOKUP(T21,MembersDetails!C:U,18,FALSE),"GUEST")))</f>
        <v>SM</v>
      </c>
      <c r="W21" s="8">
        <v>2.1168981481481483E-2</v>
      </c>
      <c r="X21" s="9">
        <v>4.5138888888888893E-3</v>
      </c>
      <c r="Y21" s="9">
        <v>1.6655092592592593E-2</v>
      </c>
      <c r="Z21" s="224" t="e">
        <f t="shared" si="6"/>
        <v>#N/A</v>
      </c>
      <c r="AA21" s="205" t="str">
        <f t="shared" si="9"/>
        <v/>
      </c>
      <c r="AC21" s="98"/>
      <c r="AD21" s="41">
        <v>15</v>
      </c>
      <c r="AE21" s="1" t="s">
        <v>152</v>
      </c>
      <c r="AG21" s="8">
        <v>3.5393518518518519E-2</v>
      </c>
      <c r="AH21" s="9">
        <v>1.0243055555555556E-2</v>
      </c>
      <c r="AI21" s="9">
        <v>2.5150462962962961E-2</v>
      </c>
      <c r="AJ21" s="41">
        <v>36</v>
      </c>
      <c r="AK21" s="10"/>
      <c r="AL21" s="12"/>
      <c r="AM21" s="41">
        <v>15</v>
      </c>
      <c r="AN21" s="1" t="s">
        <v>147</v>
      </c>
      <c r="AP21" s="201" t="str">
        <f>IF(AN21="","",(IFERROR(VLOOKUP(AN21,MembersDetails!C:R,15,FALSE),"GUEST")))</f>
        <v>F50</v>
      </c>
      <c r="AQ21" s="8">
        <v>3.3692129629629627E-2</v>
      </c>
      <c r="AR21" s="9">
        <v>5.3819444444444453E-3</v>
      </c>
      <c r="AS21" s="9">
        <v>2.8310185185185181E-2</v>
      </c>
      <c r="AT21" s="224">
        <f t="shared" si="0"/>
        <v>1.675925925925929E-2</v>
      </c>
      <c r="AU21" s="205" t="str">
        <f t="shared" si="1"/>
        <v/>
      </c>
      <c r="AW21" s="98"/>
      <c r="AX21" s="41">
        <v>15</v>
      </c>
      <c r="AY21" s="1" t="s">
        <v>99</v>
      </c>
      <c r="BA21" s="8">
        <v>2.0416666666666666E-2</v>
      </c>
      <c r="BB21" s="9">
        <v>5.0347222222221905E-3</v>
      </c>
      <c r="BC21" s="9">
        <v>1.5381944444444476E-2</v>
      </c>
      <c r="BD21" s="41">
        <v>36</v>
      </c>
      <c r="BE21" s="10"/>
      <c r="BF21" s="12"/>
      <c r="BG21" s="41">
        <v>15</v>
      </c>
      <c r="BH21" s="1" t="s">
        <v>1454</v>
      </c>
      <c r="BJ21" s="201" t="str">
        <f>IF(BH21="","",(IFERROR(VLOOKUP(BH21,MembersDetails!C:O,12,FALSE),"GUEST")))</f>
        <v>SW</v>
      </c>
      <c r="BK21" s="8">
        <v>1.96875E-2</v>
      </c>
      <c r="BL21" s="9">
        <v>3.2986111111110786E-3</v>
      </c>
      <c r="BM21" s="9">
        <v>1.6388888888888922E-2</v>
      </c>
      <c r="BN21" s="224">
        <f t="shared" si="2"/>
        <v>1.3935185185185215E-2</v>
      </c>
      <c r="BO21" s="205" t="s">
        <v>1453</v>
      </c>
      <c r="BQ21" s="108">
        <f>COUNTIF(Table!E:E,BS21)</f>
        <v>1</v>
      </c>
      <c r="BR21" s="41">
        <v>15</v>
      </c>
      <c r="BS21" s="1" t="s">
        <v>147</v>
      </c>
      <c r="BU21" s="8">
        <v>2.0127314814814817E-2</v>
      </c>
      <c r="BV21" s="9">
        <v>3.2407407407407406E-3</v>
      </c>
      <c r="BW21" s="9">
        <v>1.6886574074074075E-2</v>
      </c>
      <c r="BX21" s="41">
        <v>36</v>
      </c>
      <c r="BY21" s="10"/>
      <c r="BZ21" s="12"/>
      <c r="CA21" s="41">
        <v>15</v>
      </c>
      <c r="CB21" s="1" t="s">
        <v>173</v>
      </c>
      <c r="CD21" s="201" t="str">
        <f>IF(CB21="","",(IFERROR(VLOOKUP(CB21,MembersDetails!C:L,9,FALSE),"GUEST")))</f>
        <v>V40</v>
      </c>
      <c r="CE21" s="8">
        <v>2.0069444444444442E-2</v>
      </c>
      <c r="CF21" s="9">
        <v>5.7870370370370376E-3</v>
      </c>
      <c r="CG21" s="9">
        <v>1.4282407407407403E-2</v>
      </c>
      <c r="CH21" s="224">
        <f t="shared" si="3"/>
        <v>1.2673611111111141E-2</v>
      </c>
      <c r="CI21" s="205" t="s">
        <v>1453</v>
      </c>
      <c r="CJ21" s="75"/>
      <c r="CK21" s="142">
        <f>COUNTIF(Table!E:E,CM21)</f>
        <v>1</v>
      </c>
      <c r="CL21" s="41">
        <v>15</v>
      </c>
      <c r="CM21" s="1" t="s">
        <v>118</v>
      </c>
      <c r="CO21" s="8">
        <v>2.0150462962962964E-2</v>
      </c>
      <c r="CP21" s="9">
        <v>4.3981481481481484E-3</v>
      </c>
      <c r="CQ21" s="9">
        <v>1.5752314814814816E-2</v>
      </c>
      <c r="CR21" s="41">
        <v>36</v>
      </c>
      <c r="CS21" s="10"/>
      <c r="CT21" s="12"/>
      <c r="CU21" s="41">
        <v>15</v>
      </c>
      <c r="CV21" s="1" t="s">
        <v>74</v>
      </c>
      <c r="CX21" s="220" t="str">
        <f>IF(CV21="","",(IFERROR(VLOOKUP(CV21,MembersDetails!C:I,6,FALSE),"GUEST")))</f>
        <v>SM</v>
      </c>
      <c r="CY21" s="8">
        <v>1.9733796296296298E-2</v>
      </c>
      <c r="CZ21" s="9">
        <v>5.208333333333333E-3</v>
      </c>
      <c r="DA21" s="9">
        <v>1.4525462962962966E-2</v>
      </c>
      <c r="DB21" s="205"/>
      <c r="DD21" s="98"/>
      <c r="DE21" s="41">
        <v>15</v>
      </c>
      <c r="DH21" s="8"/>
      <c r="DI21" s="9"/>
      <c r="DJ21" s="9">
        <f t="shared" si="4"/>
        <v>0</v>
      </c>
      <c r="DK21" s="41">
        <v>36</v>
      </c>
      <c r="DL21" s="10"/>
      <c r="DM21" s="12"/>
      <c r="DN21" s="41">
        <v>15</v>
      </c>
      <c r="DQ21" s="201" t="str">
        <f>IF(DO21="","",(IFERROR(VLOOKUP(DO21,MembersDetails!C:X,21,FALSE),"GUEST")))</f>
        <v/>
      </c>
      <c r="DR21" s="8"/>
      <c r="DS21" s="9"/>
      <c r="DT21" s="9">
        <f t="shared" si="5"/>
        <v>0</v>
      </c>
      <c r="DU21" s="224" t="str">
        <f t="shared" si="7"/>
        <v/>
      </c>
      <c r="DV21" s="205" t="str">
        <f t="shared" si="8"/>
        <v/>
      </c>
    </row>
    <row r="22" spans="1:126" x14ac:dyDescent="0.25">
      <c r="A22" s="229"/>
      <c r="B22" s="221"/>
      <c r="C22" s="214"/>
      <c r="D22" s="214"/>
      <c r="E22" s="211"/>
      <c r="F22" s="212"/>
      <c r="G22" s="209"/>
      <c r="I22" s="98"/>
      <c r="J22" s="41">
        <v>16</v>
      </c>
      <c r="K22" s="1" t="s">
        <v>125</v>
      </c>
      <c r="M22" s="8">
        <v>2.1111111111111108E-2</v>
      </c>
      <c r="N22" s="9">
        <v>5.5555555555555558E-3</v>
      </c>
      <c r="O22" s="9">
        <v>1.5555555555555552E-2</v>
      </c>
      <c r="P22" s="41">
        <v>35</v>
      </c>
      <c r="Q22" s="10"/>
      <c r="R22" s="12"/>
      <c r="S22" s="41">
        <v>16</v>
      </c>
      <c r="T22" s="1" t="s">
        <v>94</v>
      </c>
      <c r="V22" s="201" t="str">
        <f>IF(T22="","",(IFERROR(VLOOKUP(T22,MembersDetails!C:U,18,FALSE),"GUEST")))</f>
        <v>F45</v>
      </c>
      <c r="W22" s="8">
        <v>2.1006944444444443E-2</v>
      </c>
      <c r="X22" s="9">
        <v>3.645833333333333E-3</v>
      </c>
      <c r="Y22" s="9">
        <v>1.7361111111111108E-2</v>
      </c>
      <c r="Z22" s="224" t="e">
        <f t="shared" si="6"/>
        <v>#N/A</v>
      </c>
      <c r="AA22" s="205" t="str">
        <f t="shared" si="9"/>
        <v/>
      </c>
      <c r="AC22" s="98"/>
      <c r="AD22" s="41">
        <v>16</v>
      </c>
      <c r="AE22" s="1" t="s">
        <v>48</v>
      </c>
      <c r="AG22" s="8">
        <v>3.5983796296296298E-2</v>
      </c>
      <c r="AH22" s="9">
        <v>1.1979166666666666E-2</v>
      </c>
      <c r="AI22" s="9">
        <v>2.4004629629629629E-2</v>
      </c>
      <c r="AJ22" s="41">
        <v>35</v>
      </c>
      <c r="AK22" s="10"/>
      <c r="AL22" s="12"/>
      <c r="AM22" s="41">
        <v>16</v>
      </c>
      <c r="AN22" s="1" t="s">
        <v>89</v>
      </c>
      <c r="AP22" s="201" t="str">
        <f>IF(AN22="","",(IFERROR(VLOOKUP(AN22,MembersDetails!C:R,15,FALSE),"GUEST")))</f>
        <v>V55</v>
      </c>
      <c r="AQ22" s="8">
        <v>3.2939814814814811E-2</v>
      </c>
      <c r="AR22" s="9">
        <v>3.472222222222222E-3</v>
      </c>
      <c r="AS22" s="9">
        <v>2.9467592592592587E-2</v>
      </c>
      <c r="AT22" s="224">
        <f t="shared" si="0"/>
        <v>1.3368055555555553E-2</v>
      </c>
      <c r="AU22" s="205" t="str">
        <f t="shared" si="1"/>
        <v/>
      </c>
      <c r="AW22" s="98"/>
      <c r="AX22" s="41">
        <v>16</v>
      </c>
      <c r="AY22" s="1" t="s">
        <v>109</v>
      </c>
      <c r="BA22" s="8">
        <v>2.0520833333333332E-2</v>
      </c>
      <c r="BB22" s="9">
        <v>3.4722222222221891E-3</v>
      </c>
      <c r="BC22" s="9">
        <v>1.7048611111111143E-2</v>
      </c>
      <c r="BD22" s="41">
        <v>35</v>
      </c>
      <c r="BE22" s="10"/>
      <c r="BF22" s="12"/>
      <c r="BG22" s="41">
        <v>16</v>
      </c>
      <c r="BH22" s="1" t="s">
        <v>94</v>
      </c>
      <c r="BJ22" s="201" t="str">
        <f>IF(BH22="","",(IFERROR(VLOOKUP(BH22,MembersDetails!C:O,12,FALSE),"GUEST")))</f>
        <v>F45</v>
      </c>
      <c r="BK22" s="8">
        <v>2.0324074074074074E-2</v>
      </c>
      <c r="BL22" s="9">
        <v>3.6458333333332996E-3</v>
      </c>
      <c r="BM22" s="9">
        <v>1.6678240740740775E-2</v>
      </c>
      <c r="BN22" s="224">
        <f t="shared" si="2"/>
        <v>1.5613425925925926E-2</v>
      </c>
      <c r="BO22" s="205" t="s">
        <v>1453</v>
      </c>
      <c r="BQ22" s="108">
        <f>COUNTIF(Table!E:E,BS22)</f>
        <v>1</v>
      </c>
      <c r="BR22" s="41">
        <v>16</v>
      </c>
      <c r="BS22" s="1" t="s">
        <v>179</v>
      </c>
      <c r="BU22" s="8">
        <v>2.0173611111111111E-2</v>
      </c>
      <c r="BV22" s="9">
        <v>6.4814814814814813E-3</v>
      </c>
      <c r="BW22" s="9">
        <v>1.369212962962963E-2</v>
      </c>
      <c r="BX22" s="41">
        <v>35</v>
      </c>
      <c r="BY22" s="10"/>
      <c r="BZ22" s="12"/>
      <c r="CA22" s="41">
        <v>16</v>
      </c>
      <c r="CB22" s="1" t="s">
        <v>74</v>
      </c>
      <c r="CD22" s="201" t="str">
        <f>IF(CB22="","",(IFERROR(VLOOKUP(CB22,MembersDetails!C:L,9,FALSE),"GUEST")))</f>
        <v>SM</v>
      </c>
      <c r="CE22" s="8">
        <v>2.0127314814814817E-2</v>
      </c>
      <c r="CF22" s="9">
        <v>5.7870370370370376E-3</v>
      </c>
      <c r="CG22" s="9">
        <v>1.4340277777777778E-2</v>
      </c>
      <c r="CH22" s="224">
        <f t="shared" si="3"/>
        <v>1.1863425925925928E-2</v>
      </c>
      <c r="CI22" s="205" t="s">
        <v>1453</v>
      </c>
      <c r="CJ22" s="75"/>
      <c r="CK22" s="142">
        <f>COUNTIF(Table!E:E,CM22)</f>
        <v>1</v>
      </c>
      <c r="CL22" s="41">
        <v>16</v>
      </c>
      <c r="CM22" s="1" t="s">
        <v>44</v>
      </c>
      <c r="CO22" s="8">
        <v>2.0196759259259258E-2</v>
      </c>
      <c r="CP22" s="9">
        <v>7.5231481481481477E-3</v>
      </c>
      <c r="CQ22" s="9">
        <v>1.2673611111111111E-2</v>
      </c>
      <c r="CR22" s="41">
        <v>35</v>
      </c>
      <c r="CS22" s="10"/>
      <c r="CT22" s="12"/>
      <c r="CU22" s="41">
        <v>16</v>
      </c>
      <c r="CV22" s="1" t="s">
        <v>173</v>
      </c>
      <c r="CX22" s="220" t="str">
        <f>IF(CV22="","",(IFERROR(VLOOKUP(CV22,MembersDetails!C:I,6,FALSE),"GUEST")))</f>
        <v>V40</v>
      </c>
      <c r="CY22" s="8">
        <v>2.1273148148148149E-2</v>
      </c>
      <c r="CZ22" s="9">
        <v>6.7129629629629622E-3</v>
      </c>
      <c r="DA22" s="9">
        <v>1.4560185185185186E-2</v>
      </c>
      <c r="DB22" s="205"/>
      <c r="DD22" s="98"/>
      <c r="DE22" s="41">
        <v>16</v>
      </c>
      <c r="DH22" s="8"/>
      <c r="DI22" s="9"/>
      <c r="DJ22" s="9">
        <f t="shared" si="4"/>
        <v>0</v>
      </c>
      <c r="DK22" s="41">
        <v>35</v>
      </c>
      <c r="DL22" s="10"/>
      <c r="DM22" s="12"/>
      <c r="DN22" s="41">
        <v>16</v>
      </c>
      <c r="DQ22" s="201" t="str">
        <f>IF(DO22="","",(IFERROR(VLOOKUP(DO22,MembersDetails!C:X,21,FALSE),"GUEST")))</f>
        <v/>
      </c>
      <c r="DR22" s="8"/>
      <c r="DS22" s="9"/>
      <c r="DT22" s="9">
        <f t="shared" si="5"/>
        <v>0</v>
      </c>
      <c r="DU22" s="224" t="str">
        <f t="shared" si="7"/>
        <v/>
      </c>
      <c r="DV22" s="205" t="str">
        <f t="shared" si="8"/>
        <v/>
      </c>
    </row>
    <row r="23" spans="1:126" x14ac:dyDescent="0.25">
      <c r="A23" s="229"/>
      <c r="B23" s="221" t="s">
        <v>346</v>
      </c>
      <c r="C23" s="214"/>
      <c r="D23" s="214"/>
      <c r="E23" s="211"/>
      <c r="F23" s="213"/>
      <c r="G23" s="209"/>
      <c r="I23" s="98"/>
      <c r="J23" s="41">
        <v>17</v>
      </c>
      <c r="K23" s="1" t="s">
        <v>80</v>
      </c>
      <c r="M23" s="8">
        <v>2.1168981481481483E-2</v>
      </c>
      <c r="N23" s="9">
        <v>4.5138888888888893E-3</v>
      </c>
      <c r="O23" s="9">
        <v>1.6655092592592593E-2</v>
      </c>
      <c r="P23" s="41">
        <v>34</v>
      </c>
      <c r="Q23" s="10"/>
      <c r="R23" s="12"/>
      <c r="S23" s="41">
        <v>17</v>
      </c>
      <c r="T23" s="1" t="s">
        <v>99</v>
      </c>
      <c r="V23" s="201" t="str">
        <f>IF(T23="","",(IFERROR(VLOOKUP(T23,MembersDetails!C:U,18,FALSE),"GUEST")))</f>
        <v>V50</v>
      </c>
      <c r="W23" s="8">
        <v>2.2430555555555554E-2</v>
      </c>
      <c r="X23" s="9">
        <v>5.0347222222222225E-3</v>
      </c>
      <c r="Y23" s="9">
        <v>1.7395833333333333E-2</v>
      </c>
      <c r="Z23" s="224" t="e">
        <f t="shared" si="6"/>
        <v>#N/A</v>
      </c>
      <c r="AA23" s="205" t="str">
        <f t="shared" si="9"/>
        <v/>
      </c>
      <c r="AC23" s="98"/>
      <c r="AD23" s="41">
        <v>17</v>
      </c>
      <c r="AE23" s="1" t="s">
        <v>77</v>
      </c>
      <c r="AG23" s="8">
        <v>3.6018518518518519E-2</v>
      </c>
      <c r="AH23" s="9">
        <v>1.1458333333333334E-2</v>
      </c>
      <c r="AI23" s="9">
        <v>2.4560185185185185E-2</v>
      </c>
      <c r="AJ23" s="41">
        <v>34</v>
      </c>
      <c r="AK23" s="10"/>
      <c r="AL23" s="12"/>
      <c r="AM23" s="41">
        <v>17</v>
      </c>
      <c r="AN23" s="1" t="s">
        <v>90</v>
      </c>
      <c r="AP23" s="201" t="str">
        <f>IF(AN23="","",(IFERROR(VLOOKUP(AN23,MembersDetails!C:R,15,FALSE),"GUEST")))</f>
        <v>SM</v>
      </c>
      <c r="AQ23" s="8">
        <v>3.2986111111111112E-2</v>
      </c>
      <c r="AR23" s="9">
        <v>3.1249999999999997E-3</v>
      </c>
      <c r="AS23" s="9">
        <v>2.9861111111111113E-2</v>
      </c>
      <c r="AT23" s="224">
        <f t="shared" si="0"/>
        <v>1.1863425925925928E-2</v>
      </c>
      <c r="AU23" s="205" t="str">
        <f t="shared" si="1"/>
        <v/>
      </c>
      <c r="AW23" s="98"/>
      <c r="AX23" s="41">
        <v>17</v>
      </c>
      <c r="AY23" s="1" t="s">
        <v>261</v>
      </c>
      <c r="BA23" s="8">
        <v>2.0532407407407405E-2</v>
      </c>
      <c r="BB23" s="9">
        <v>4.5138888888888555E-3</v>
      </c>
      <c r="BC23" s="9">
        <v>1.601851851851855E-2</v>
      </c>
      <c r="BD23" s="41">
        <v>34</v>
      </c>
      <c r="BE23" s="10"/>
      <c r="BF23" s="12"/>
      <c r="BG23" s="41">
        <v>17</v>
      </c>
      <c r="BH23" s="1" t="s">
        <v>147</v>
      </c>
      <c r="BJ23" s="201" t="str">
        <f>IF(BH23="","",(IFERROR(VLOOKUP(BH23,MembersDetails!C:O,12,FALSE),"GUEST")))</f>
        <v>F50</v>
      </c>
      <c r="BK23" s="8">
        <v>2.0057870370370368E-2</v>
      </c>
      <c r="BL23" s="9">
        <v>3.2986111111110786E-3</v>
      </c>
      <c r="BM23" s="9">
        <v>1.675925925925929E-2</v>
      </c>
      <c r="BN23" s="224">
        <f t="shared" si="2"/>
        <v>1.675925925925929E-2</v>
      </c>
      <c r="BO23" s="205" t="s">
        <v>258</v>
      </c>
      <c r="BQ23" s="108">
        <f>COUNTIF(Table!E:E,BS23)</f>
        <v>1</v>
      </c>
      <c r="BR23" s="41">
        <v>17</v>
      </c>
      <c r="BS23" s="1" t="s">
        <v>67</v>
      </c>
      <c r="BU23" s="8">
        <v>2.0208333333333335E-2</v>
      </c>
      <c r="BV23" s="9">
        <v>6.2499999999999995E-3</v>
      </c>
      <c r="BW23" s="9">
        <v>1.3958333333333336E-2</v>
      </c>
      <c r="BX23" s="41">
        <v>34</v>
      </c>
      <c r="BY23" s="10"/>
      <c r="BZ23" s="12"/>
      <c r="CA23" s="41">
        <v>17</v>
      </c>
      <c r="CB23" s="1" t="s">
        <v>531</v>
      </c>
      <c r="CD23" s="201" t="str">
        <f>IF(CB23="","",(IFERROR(VLOOKUP(CB23,MembersDetails!C:L,9,FALSE),"GUEST")))</f>
        <v>JB17</v>
      </c>
      <c r="CE23" s="8">
        <v>1.9791666666666666E-2</v>
      </c>
      <c r="CF23" s="9">
        <v>5.3240740740740748E-3</v>
      </c>
      <c r="CG23" s="9">
        <v>1.4467592592592591E-2</v>
      </c>
      <c r="CH23" s="224">
        <f t="shared" si="3"/>
        <v>1.0972222222222223E-2</v>
      </c>
      <c r="CI23" s="205" t="s">
        <v>1453</v>
      </c>
      <c r="CJ23" s="75"/>
      <c r="CK23" s="142">
        <f>COUNTIF(Table!E:E,CM23)</f>
        <v>1</v>
      </c>
      <c r="CL23" s="41">
        <v>17</v>
      </c>
      <c r="CM23" s="1" t="s">
        <v>48</v>
      </c>
      <c r="CO23" s="8">
        <v>2.0243055555555552E-2</v>
      </c>
      <c r="CP23" s="9">
        <v>7.0601851851851841E-3</v>
      </c>
      <c r="CQ23" s="9">
        <v>1.3182870370370369E-2</v>
      </c>
      <c r="CR23" s="41">
        <v>34</v>
      </c>
      <c r="CS23" s="10"/>
      <c r="CT23" s="12"/>
      <c r="CU23" s="41">
        <v>17</v>
      </c>
      <c r="CV23" s="1" t="s">
        <v>531</v>
      </c>
      <c r="CX23" s="220" t="str">
        <f>IF(CV23="","",(IFERROR(VLOOKUP(CV23,MembersDetails!C:I,6,FALSE),"GUEST")))</f>
        <v>JB17</v>
      </c>
      <c r="CY23" s="8">
        <v>1.982638888888889E-2</v>
      </c>
      <c r="CZ23" s="9">
        <v>4.9768518518518521E-3</v>
      </c>
      <c r="DA23" s="9">
        <v>1.4849537037037038E-2</v>
      </c>
      <c r="DB23" s="205"/>
      <c r="DD23" s="98"/>
      <c r="DE23" s="41">
        <v>17</v>
      </c>
      <c r="DH23" s="8"/>
      <c r="DI23" s="9"/>
      <c r="DJ23" s="9">
        <f t="shared" si="4"/>
        <v>0</v>
      </c>
      <c r="DK23" s="41">
        <v>34</v>
      </c>
      <c r="DL23" s="10"/>
      <c r="DM23" s="12"/>
      <c r="DN23" s="41">
        <v>17</v>
      </c>
      <c r="DQ23" s="201" t="str">
        <f>IF(DO23="","",(IFERROR(VLOOKUP(DO23,MembersDetails!C:X,21,FALSE),"GUEST")))</f>
        <v/>
      </c>
      <c r="DR23" s="8"/>
      <c r="DS23" s="9"/>
      <c r="DT23" s="9">
        <f t="shared" si="5"/>
        <v>0</v>
      </c>
      <c r="DU23" s="224" t="str">
        <f t="shared" si="7"/>
        <v/>
      </c>
      <c r="DV23" s="205" t="str">
        <f t="shared" si="8"/>
        <v/>
      </c>
    </row>
    <row r="24" spans="1:126" x14ac:dyDescent="0.25">
      <c r="A24" s="229"/>
      <c r="B24" s="221" t="s">
        <v>318</v>
      </c>
      <c r="C24" s="214" t="s">
        <v>233</v>
      </c>
      <c r="D24" s="214"/>
      <c r="E24" s="211">
        <v>1.4398148148148181E-2</v>
      </c>
      <c r="F24" s="212">
        <v>43074</v>
      </c>
      <c r="G24" s="209"/>
      <c r="I24" s="98"/>
      <c r="J24" s="41">
        <v>18</v>
      </c>
      <c r="K24" s="1" t="s">
        <v>531</v>
      </c>
      <c r="M24" s="8">
        <v>2.1504629629629627E-2</v>
      </c>
      <c r="N24" s="9">
        <v>5.7291666666666671E-3</v>
      </c>
      <c r="O24" s="9">
        <v>1.577546296296296E-2</v>
      </c>
      <c r="P24" s="41">
        <v>33</v>
      </c>
      <c r="Q24" s="10"/>
      <c r="R24" s="12"/>
      <c r="S24" s="41">
        <v>18</v>
      </c>
      <c r="T24" s="1" t="s">
        <v>147</v>
      </c>
      <c r="V24" s="201" t="str">
        <f>IF(T24="","",(IFERROR(VLOOKUP(T24,MembersDetails!C:U,18,FALSE),"GUEST")))</f>
        <v>F50</v>
      </c>
      <c r="W24" s="8">
        <v>2.1006944444444443E-2</v>
      </c>
      <c r="X24" s="9">
        <v>3.472222222222222E-3</v>
      </c>
      <c r="Y24" s="9">
        <v>1.7534722222222222E-2</v>
      </c>
      <c r="Z24" s="224" t="e">
        <f t="shared" si="6"/>
        <v>#N/A</v>
      </c>
      <c r="AA24" s="205" t="str">
        <f t="shared" si="9"/>
        <v/>
      </c>
      <c r="AC24" s="98"/>
      <c r="AD24" s="41">
        <v>18</v>
      </c>
      <c r="AE24" s="1" t="s">
        <v>167</v>
      </c>
      <c r="AG24" s="8">
        <v>3.6805555555555557E-2</v>
      </c>
      <c r="AH24" s="9">
        <v>5.0347222222222225E-3</v>
      </c>
      <c r="AI24" s="9">
        <v>3.1770833333333331E-2</v>
      </c>
      <c r="AJ24" s="41">
        <v>33</v>
      </c>
      <c r="AK24" s="10"/>
      <c r="AL24" s="12"/>
      <c r="AM24" s="41">
        <v>18</v>
      </c>
      <c r="AN24" s="1" t="s">
        <v>167</v>
      </c>
      <c r="AP24" s="201" t="str">
        <f>IF(AN24="","",(IFERROR(VLOOKUP(AN24,MembersDetails!C:R,15,FALSE),"GUEST")))</f>
        <v>F40</v>
      </c>
      <c r="AQ24" s="8">
        <v>3.6805555555555557E-2</v>
      </c>
      <c r="AR24" s="9">
        <v>5.0347222222222225E-3</v>
      </c>
      <c r="AS24" s="9">
        <v>3.1770833333333331E-2</v>
      </c>
      <c r="AT24" s="224">
        <f t="shared" si="0"/>
        <v>1.4583333333333365E-2</v>
      </c>
      <c r="AU24" s="205" t="str">
        <f t="shared" si="1"/>
        <v/>
      </c>
      <c r="AW24" s="98"/>
      <c r="AX24" s="41">
        <v>18</v>
      </c>
      <c r="AY24" s="1" t="s">
        <v>263</v>
      </c>
      <c r="BA24" s="8">
        <v>2.0671296296296295E-2</v>
      </c>
      <c r="BB24" s="9">
        <v>2.7777777777777436E-3</v>
      </c>
      <c r="BC24" s="9">
        <v>1.7893518518518552E-2</v>
      </c>
      <c r="BD24" s="41">
        <v>33</v>
      </c>
      <c r="BE24" s="10"/>
      <c r="BF24" s="12"/>
      <c r="BG24" s="41">
        <v>18</v>
      </c>
      <c r="BH24" s="1" t="s">
        <v>109</v>
      </c>
      <c r="BJ24" s="201" t="str">
        <f>IF(BH24="","",(IFERROR(VLOOKUP(BH24,MembersDetails!C:O,12,FALSE),"GUEST")))</f>
        <v>JG13</v>
      </c>
      <c r="BK24" s="8">
        <v>2.0520833333333332E-2</v>
      </c>
      <c r="BL24" s="9">
        <v>3.4722222222221891E-3</v>
      </c>
      <c r="BM24" s="9">
        <v>1.7048611111111143E-2</v>
      </c>
      <c r="BN24" s="224">
        <f t="shared" si="2"/>
        <v>1.6747685185185185E-2</v>
      </c>
      <c r="BO24" s="205" t="s">
        <v>1453</v>
      </c>
      <c r="BQ24" s="108">
        <f>COUNTIF(Table!E:E,BS24)</f>
        <v>1</v>
      </c>
      <c r="BR24" s="41">
        <v>18</v>
      </c>
      <c r="BS24" s="1" t="s">
        <v>126</v>
      </c>
      <c r="BU24" s="8">
        <v>2.0254629629629629E-2</v>
      </c>
      <c r="BV24" s="9">
        <v>4.8611111111111112E-3</v>
      </c>
      <c r="BW24" s="9">
        <v>1.5393518518518518E-2</v>
      </c>
      <c r="BX24" s="41">
        <v>33</v>
      </c>
      <c r="BY24" s="10"/>
      <c r="BZ24" s="12"/>
      <c r="CA24" s="41">
        <v>18</v>
      </c>
      <c r="CB24" s="1" t="s">
        <v>61</v>
      </c>
      <c r="CD24" s="201" t="str">
        <f>IF(CB24="","",(IFERROR(VLOOKUP(CB24,MembersDetails!C:L,9,FALSE),"GUEST")))</f>
        <v>JW</v>
      </c>
      <c r="CE24" s="8">
        <v>2.0486111111111111E-2</v>
      </c>
      <c r="CF24" s="9">
        <v>6.0185185185185177E-3</v>
      </c>
      <c r="CG24" s="9">
        <v>1.4467592592592594E-2</v>
      </c>
      <c r="CH24" s="224">
        <f t="shared" si="3"/>
        <v>1.4317129629629662E-2</v>
      </c>
      <c r="CI24" s="205" t="s">
        <v>258</v>
      </c>
      <c r="CJ24" s="75"/>
      <c r="CK24" s="142">
        <f>COUNTIF(Table!E:E,CM24)</f>
        <v>1</v>
      </c>
      <c r="CL24" s="41">
        <v>18</v>
      </c>
      <c r="CM24" s="1" t="s">
        <v>205</v>
      </c>
      <c r="CO24" s="8">
        <v>2.0254629629629629E-2</v>
      </c>
      <c r="CP24" s="9">
        <v>8.564814814814815E-3</v>
      </c>
      <c r="CQ24" s="9">
        <v>1.1689814814814814E-2</v>
      </c>
      <c r="CR24" s="41">
        <v>33</v>
      </c>
      <c r="CS24" s="10"/>
      <c r="CT24" s="12"/>
      <c r="CU24" s="41">
        <v>18</v>
      </c>
      <c r="CV24" s="1" t="s">
        <v>255</v>
      </c>
      <c r="CX24" s="220" t="str">
        <f>IF(CV24="","",(IFERROR(VLOOKUP(CV24,MembersDetails!C:I,6,FALSE),"GUEST")))</f>
        <v>GUEST</v>
      </c>
      <c r="CY24" s="8">
        <v>2.1423611111111112E-2</v>
      </c>
      <c r="CZ24" s="9">
        <v>6.2499999999999995E-3</v>
      </c>
      <c r="DA24" s="9">
        <v>1.5173611111111113E-2</v>
      </c>
      <c r="DB24" s="205"/>
      <c r="DD24" s="98"/>
      <c r="DE24" s="41">
        <v>18</v>
      </c>
      <c r="DH24" s="8"/>
      <c r="DI24" s="9"/>
      <c r="DJ24" s="9">
        <f t="shared" si="4"/>
        <v>0</v>
      </c>
      <c r="DK24" s="41">
        <v>33</v>
      </c>
      <c r="DL24" s="10"/>
      <c r="DM24" s="12"/>
      <c r="DN24" s="41">
        <v>18</v>
      </c>
      <c r="DQ24" s="201" t="str">
        <f>IF(DO24="","",(IFERROR(VLOOKUP(DO24,MembersDetails!C:X,21,FALSE),"GUEST")))</f>
        <v/>
      </c>
      <c r="DR24" s="8"/>
      <c r="DS24" s="9"/>
      <c r="DT24" s="9">
        <f t="shared" si="5"/>
        <v>0</v>
      </c>
      <c r="DU24" s="224" t="str">
        <f t="shared" si="7"/>
        <v/>
      </c>
      <c r="DV24" s="205" t="str">
        <f t="shared" si="8"/>
        <v/>
      </c>
    </row>
    <row r="25" spans="1:126" x14ac:dyDescent="0.25">
      <c r="A25" s="229"/>
      <c r="B25" s="221" t="s">
        <v>319</v>
      </c>
      <c r="C25" s="214" t="s">
        <v>48</v>
      </c>
      <c r="D25" s="214"/>
      <c r="E25" s="211">
        <v>1.2951388888888919E-2</v>
      </c>
      <c r="F25" s="212">
        <v>43074</v>
      </c>
      <c r="G25" s="209"/>
      <c r="I25" s="98"/>
      <c r="J25" s="41">
        <v>19</v>
      </c>
      <c r="K25" s="1" t="s">
        <v>1454</v>
      </c>
      <c r="M25" s="8">
        <v>2.1689814814814815E-2</v>
      </c>
      <c r="N25" s="9">
        <v>3.8194444444444443E-3</v>
      </c>
      <c r="O25" s="9">
        <v>1.787037037037037E-2</v>
      </c>
      <c r="P25" s="41">
        <v>32</v>
      </c>
      <c r="Q25" s="10"/>
      <c r="R25" s="12"/>
      <c r="S25" s="41">
        <v>19</v>
      </c>
      <c r="T25" s="1" t="s">
        <v>1454</v>
      </c>
      <c r="V25" s="201" t="str">
        <f>IF(T25="","",(IFERROR(VLOOKUP(T25,MembersDetails!C:U,18,FALSE),"GUEST")))</f>
        <v>SW</v>
      </c>
      <c r="W25" s="8">
        <v>2.1689814814814815E-2</v>
      </c>
      <c r="X25" s="9">
        <v>3.8194444444444443E-3</v>
      </c>
      <c r="Y25" s="9">
        <v>1.787037037037037E-2</v>
      </c>
      <c r="Z25" s="224" t="e">
        <f t="shared" si="6"/>
        <v>#N/A</v>
      </c>
      <c r="AA25" s="205" t="str">
        <f t="shared" si="9"/>
        <v/>
      </c>
      <c r="AC25" s="98"/>
      <c r="AD25" s="41"/>
      <c r="AG25" s="8"/>
      <c r="AH25" s="9"/>
      <c r="AI25" s="9"/>
      <c r="AJ25" s="41"/>
      <c r="AK25" s="10"/>
      <c r="AL25" s="12"/>
      <c r="AM25" s="41"/>
      <c r="AP25" s="201" t="str">
        <f>IF(AN25="","",(IFERROR(VLOOKUP(AN25,MembersDetails!C:R,15,FALSE),"GUEST")))</f>
        <v/>
      </c>
      <c r="AQ25" s="8"/>
      <c r="AR25" s="9"/>
      <c r="AS25" s="9"/>
      <c r="AT25" s="224" t="str">
        <f t="shared" si="0"/>
        <v/>
      </c>
      <c r="AU25" s="205" t="str">
        <f t="shared" si="1"/>
        <v/>
      </c>
      <c r="AW25" s="98"/>
      <c r="AX25" s="41">
        <v>19</v>
      </c>
      <c r="AY25" s="1" t="s">
        <v>84</v>
      </c>
      <c r="BA25" s="8">
        <v>2.0752314814814814E-2</v>
      </c>
      <c r="BB25" s="9">
        <v>5.0347222222221905E-3</v>
      </c>
      <c r="BC25" s="9">
        <v>1.5717592592592623E-2</v>
      </c>
      <c r="BD25" s="41">
        <v>32</v>
      </c>
      <c r="BE25" s="10"/>
      <c r="BF25" s="12"/>
      <c r="BG25" s="41">
        <v>19</v>
      </c>
      <c r="BH25" s="1" t="s">
        <v>76</v>
      </c>
      <c r="BJ25" s="201" t="str">
        <f>IF(BH25="","",(IFERROR(VLOOKUP(BH25,MembersDetails!C:O,12,FALSE),"GUEST")))</f>
        <v>SM</v>
      </c>
      <c r="BK25" s="8">
        <v>1.9803240740740739E-2</v>
      </c>
      <c r="BL25" s="9">
        <v>2.6041666666666331E-3</v>
      </c>
      <c r="BM25" s="9">
        <v>1.7199074074074106E-2</v>
      </c>
      <c r="BN25" s="224">
        <f t="shared" si="2"/>
        <v>1.1863425925925928E-2</v>
      </c>
      <c r="BO25" s="205" t="s">
        <v>1453</v>
      </c>
      <c r="BQ25" s="108">
        <f>COUNTIF(Table!E:E,BS25)</f>
        <v>1</v>
      </c>
      <c r="BR25" s="41">
        <v>19</v>
      </c>
      <c r="BS25" s="1" t="s">
        <v>58</v>
      </c>
      <c r="BU25" s="8">
        <v>2.0266203703703703E-2</v>
      </c>
      <c r="BV25" s="9">
        <v>7.6388888888888886E-3</v>
      </c>
      <c r="BW25" s="9">
        <v>1.2627314814814813E-2</v>
      </c>
      <c r="BX25" s="41">
        <v>32</v>
      </c>
      <c r="BY25" s="10"/>
      <c r="BZ25" s="12"/>
      <c r="CA25" s="41">
        <v>19</v>
      </c>
      <c r="CB25" s="1" t="s">
        <v>233</v>
      </c>
      <c r="CD25" s="201" t="str">
        <f>IF(CB25="","",(IFERROR(VLOOKUP(CB25,MembersDetails!C:L,9,FALSE),"GUEST")))</f>
        <v>JB13</v>
      </c>
      <c r="CE25" s="8">
        <v>2.0266203703703703E-2</v>
      </c>
      <c r="CF25" s="9">
        <v>5.7870370370370376E-3</v>
      </c>
      <c r="CG25" s="9">
        <v>1.4479166666666664E-2</v>
      </c>
      <c r="CH25" s="224">
        <f t="shared" si="3"/>
        <v>1.4398148148148181E-2</v>
      </c>
      <c r="CI25" s="205" t="s">
        <v>258</v>
      </c>
      <c r="CJ25" s="75"/>
      <c r="CK25" s="142">
        <f>COUNTIF(Table!E:E,CM25)</f>
        <v>1</v>
      </c>
      <c r="CL25" s="41">
        <v>19</v>
      </c>
      <c r="CM25" s="1" t="s">
        <v>108</v>
      </c>
      <c r="CO25" s="8">
        <v>2.0266203703703703E-2</v>
      </c>
      <c r="CP25" s="9">
        <v>4.0509259259259257E-3</v>
      </c>
      <c r="CQ25" s="9">
        <v>1.6215277777777776E-2</v>
      </c>
      <c r="CR25" s="41">
        <v>32</v>
      </c>
      <c r="CS25" s="10"/>
      <c r="CT25" s="12"/>
      <c r="CU25" s="41">
        <v>19</v>
      </c>
      <c r="CV25" s="1" t="s">
        <v>79</v>
      </c>
      <c r="CX25" s="220" t="str">
        <f>IF(CV25="","",(IFERROR(VLOOKUP(CV25,MembersDetails!C:I,6,FALSE),"GUEST")))</f>
        <v>F35</v>
      </c>
      <c r="CY25" s="8">
        <v>2.0787037037037038E-2</v>
      </c>
      <c r="CZ25" s="9">
        <v>5.4398148148148149E-3</v>
      </c>
      <c r="DA25" s="9">
        <v>1.5347222222222224E-2</v>
      </c>
      <c r="DB25" s="205"/>
      <c r="DD25" s="98"/>
      <c r="DE25" s="41">
        <v>19</v>
      </c>
      <c r="DH25" s="8"/>
      <c r="DI25" s="9"/>
      <c r="DJ25" s="9">
        <f>DH25-DI25</f>
        <v>0</v>
      </c>
      <c r="DK25" s="41">
        <v>32</v>
      </c>
      <c r="DL25" s="10"/>
      <c r="DM25" s="12"/>
      <c r="DN25" s="41">
        <v>19</v>
      </c>
      <c r="DQ25" s="201" t="str">
        <f>IF(DO25="","",(IFERROR(VLOOKUP(DO25,MembersDetails!C:X,21,FALSE),"GUEST")))</f>
        <v/>
      </c>
      <c r="DR25" s="8"/>
      <c r="DS25" s="9"/>
      <c r="DT25" s="9">
        <f t="shared" si="5"/>
        <v>0</v>
      </c>
      <c r="DU25" s="224" t="str">
        <f t="shared" si="7"/>
        <v/>
      </c>
      <c r="DV25" s="205" t="str">
        <f t="shared" si="8"/>
        <v/>
      </c>
    </row>
    <row r="26" spans="1:126" ht="15.75" thickBot="1" x14ac:dyDescent="0.3">
      <c r="A26" s="229"/>
      <c r="B26" s="221" t="s">
        <v>286</v>
      </c>
      <c r="C26" s="214" t="s">
        <v>50</v>
      </c>
      <c r="D26" s="214"/>
      <c r="E26" s="211">
        <v>1.0972222222222223E-2</v>
      </c>
      <c r="F26" s="212">
        <v>43025</v>
      </c>
      <c r="G26" s="209"/>
      <c r="I26" s="98"/>
      <c r="J26" s="41">
        <v>20</v>
      </c>
      <c r="K26" s="1" t="s">
        <v>260</v>
      </c>
      <c r="M26" s="8">
        <v>2.179398148148148E-2</v>
      </c>
      <c r="N26" s="9">
        <v>6.2499999999999995E-3</v>
      </c>
      <c r="O26" s="9">
        <v>1.5543981481481482E-2</v>
      </c>
      <c r="P26" s="41">
        <v>31</v>
      </c>
      <c r="Q26" s="10"/>
      <c r="R26" s="12"/>
      <c r="S26" s="41">
        <v>20</v>
      </c>
      <c r="T26" s="1" t="s">
        <v>89</v>
      </c>
      <c r="V26" s="201" t="str">
        <f>IF(T26="","",(IFERROR(VLOOKUP(T26,MembersDetails!C:U,18,FALSE),"GUEST")))</f>
        <v>V55</v>
      </c>
      <c r="W26" s="8">
        <v>2.0625000000000001E-2</v>
      </c>
      <c r="X26" s="9">
        <v>2.4305555555555556E-3</v>
      </c>
      <c r="Y26" s="9">
        <v>1.8194444444444444E-2</v>
      </c>
      <c r="Z26" s="224" t="e">
        <f t="shared" si="6"/>
        <v>#N/A</v>
      </c>
      <c r="AA26" s="205" t="str">
        <f t="shared" si="9"/>
        <v/>
      </c>
      <c r="AC26" s="222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6"/>
      <c r="AW26" s="98"/>
      <c r="AX26" s="41">
        <v>20</v>
      </c>
      <c r="AY26" s="1" t="s">
        <v>89</v>
      </c>
      <c r="BA26" s="8">
        <v>2.0844907407407406E-2</v>
      </c>
      <c r="BB26" s="9">
        <v>2.2569444444444121E-3</v>
      </c>
      <c r="BC26" s="9">
        <v>1.8587962962962994E-2</v>
      </c>
      <c r="BD26" s="41">
        <v>31</v>
      </c>
      <c r="BE26" s="10"/>
      <c r="BF26" s="12"/>
      <c r="BG26" s="41">
        <v>20</v>
      </c>
      <c r="BH26" s="1" t="s">
        <v>299</v>
      </c>
      <c r="BJ26" s="201" t="str">
        <f>IF(BH26="","",(IFERROR(VLOOKUP(BH26,MembersDetails!C:O,12,FALSE),"GUEST")))</f>
        <v>SW</v>
      </c>
      <c r="BK26" s="8">
        <v>2.0057870370370368E-2</v>
      </c>
      <c r="BL26" s="9">
        <v>2.2569444444444121E-3</v>
      </c>
      <c r="BM26" s="9">
        <v>1.7800925925925956E-2</v>
      </c>
      <c r="BN26" s="224">
        <f t="shared" si="2"/>
        <v>1.3935185185185215E-2</v>
      </c>
      <c r="BO26" s="205" t="s">
        <v>1453</v>
      </c>
      <c r="BQ26" s="108">
        <f>COUNTIF(Table!E:E,BS26)</f>
        <v>1</v>
      </c>
      <c r="BR26" s="41">
        <v>20</v>
      </c>
      <c r="BS26" s="1" t="s">
        <v>233</v>
      </c>
      <c r="BU26" s="8">
        <v>2.0266203703703703E-2</v>
      </c>
      <c r="BV26" s="9">
        <v>5.7870370370370376E-3</v>
      </c>
      <c r="BW26" s="9">
        <v>1.4479166666666664E-2</v>
      </c>
      <c r="BX26" s="41">
        <v>31</v>
      </c>
      <c r="BY26" s="10"/>
      <c r="BZ26" s="12"/>
      <c r="CA26" s="41">
        <v>20</v>
      </c>
      <c r="CB26" s="1" t="s">
        <v>157</v>
      </c>
      <c r="CD26" s="201" t="str">
        <f>IF(CB26="","",(IFERROR(VLOOKUP(CB26,MembersDetails!C:L,9,FALSE),"GUEST")))</f>
        <v>SM</v>
      </c>
      <c r="CE26" s="8">
        <v>1.9907407407407408E-2</v>
      </c>
      <c r="CF26" s="9">
        <v>5.0925925925925921E-3</v>
      </c>
      <c r="CG26" s="9">
        <v>1.4814814814814815E-2</v>
      </c>
      <c r="CH26" s="224">
        <f t="shared" si="3"/>
        <v>1.1863425925925928E-2</v>
      </c>
      <c r="CI26" s="205" t="s">
        <v>1453</v>
      </c>
      <c r="CJ26" s="75"/>
      <c r="CK26" s="142">
        <f>COUNTIF(Table!E:E,CM26)</f>
        <v>1</v>
      </c>
      <c r="CL26" s="41">
        <v>20</v>
      </c>
      <c r="CM26" s="1" t="s">
        <v>85</v>
      </c>
      <c r="CO26" s="8">
        <v>2.0277777777777777E-2</v>
      </c>
      <c r="CP26" s="9">
        <v>4.3981481481481484E-3</v>
      </c>
      <c r="CQ26" s="9">
        <v>1.5879629629629629E-2</v>
      </c>
      <c r="CR26" s="41">
        <v>31</v>
      </c>
      <c r="CS26" s="10"/>
      <c r="CT26" s="12"/>
      <c r="CU26" s="41">
        <v>20</v>
      </c>
      <c r="CV26" s="1" t="s">
        <v>126</v>
      </c>
      <c r="CX26" s="220" t="str">
        <f>IF(CV26="","",(IFERROR(VLOOKUP(CV26,MembersDetails!C:I,6,FALSE),"GUEST")))</f>
        <v>JG17</v>
      </c>
      <c r="CY26" s="8">
        <v>2.0092592592592592E-2</v>
      </c>
      <c r="CZ26" s="9">
        <v>4.6296296296296302E-3</v>
      </c>
      <c r="DA26" s="9">
        <v>1.5462962962962963E-2</v>
      </c>
      <c r="DB26" s="205"/>
      <c r="DD26" s="98"/>
      <c r="DE26" s="41">
        <v>20</v>
      </c>
      <c r="DH26" s="8"/>
      <c r="DI26" s="9"/>
      <c r="DJ26" s="9">
        <f t="shared" ref="DJ26:DJ47" si="10">DH26-DI26</f>
        <v>0</v>
      </c>
      <c r="DK26" s="41">
        <v>31</v>
      </c>
      <c r="DL26" s="10"/>
      <c r="DM26" s="12"/>
      <c r="DN26" s="41">
        <v>20</v>
      </c>
      <c r="DQ26" s="201" t="str">
        <f>IF(DO26="","",(IFERROR(VLOOKUP(DO26,MembersDetails!C:X,21,FALSE),"GUEST")))</f>
        <v/>
      </c>
      <c r="DR26" s="8"/>
      <c r="DS26" s="9"/>
      <c r="DT26" s="9">
        <f t="shared" si="5"/>
        <v>0</v>
      </c>
      <c r="DU26" s="224" t="str">
        <f t="shared" si="7"/>
        <v/>
      </c>
      <c r="DV26" s="205" t="str">
        <f t="shared" si="8"/>
        <v/>
      </c>
    </row>
    <row r="27" spans="1:126" x14ac:dyDescent="0.25">
      <c r="A27" s="229"/>
      <c r="B27" s="221" t="s">
        <v>287</v>
      </c>
      <c r="C27" s="214" t="s">
        <v>57</v>
      </c>
      <c r="D27" s="214"/>
      <c r="E27" s="211">
        <v>1.2314814814814817E-2</v>
      </c>
      <c r="F27" s="212">
        <v>42808</v>
      </c>
      <c r="G27" s="209"/>
      <c r="I27" s="98"/>
      <c r="J27" s="41">
        <v>21</v>
      </c>
      <c r="K27" s="1" t="s">
        <v>99</v>
      </c>
      <c r="M27" s="8">
        <v>2.2430555555555554E-2</v>
      </c>
      <c r="N27" s="9">
        <v>5.0347222222222225E-3</v>
      </c>
      <c r="O27" s="9">
        <v>1.7395833333333333E-2</v>
      </c>
      <c r="P27" s="41">
        <v>30</v>
      </c>
      <c r="Q27" s="10"/>
      <c r="R27" s="12"/>
      <c r="S27" s="41">
        <v>21</v>
      </c>
      <c r="T27" s="1" t="s">
        <v>624</v>
      </c>
      <c r="V27" s="201" t="str">
        <f>IF(T27="","",(IFERROR(VLOOKUP(T27,MembersDetails!C:U,18,FALSE),"GUEST")))</f>
        <v>JB13</v>
      </c>
      <c r="W27" s="8">
        <v>1.9884259259259258E-2</v>
      </c>
      <c r="X27" s="9">
        <v>1.5624999999999999E-3</v>
      </c>
      <c r="Y27" s="9">
        <v>1.8321759259259256E-2</v>
      </c>
      <c r="Z27" s="224" t="e">
        <f t="shared" si="6"/>
        <v>#N/A</v>
      </c>
      <c r="AA27" s="205" t="str">
        <f t="shared" si="9"/>
        <v/>
      </c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W27" s="98"/>
      <c r="AX27" s="41">
        <v>21</v>
      </c>
      <c r="AY27" s="1" t="s">
        <v>74</v>
      </c>
      <c r="BA27" s="8">
        <v>2.0879629629629626E-2</v>
      </c>
      <c r="BB27" s="9">
        <v>5.9027777777777464E-3</v>
      </c>
      <c r="BC27" s="9">
        <v>1.497685185185188E-2</v>
      </c>
      <c r="BD27" s="41">
        <v>30</v>
      </c>
      <c r="BE27" s="10"/>
      <c r="BF27" s="12"/>
      <c r="BG27" s="41">
        <v>21</v>
      </c>
      <c r="BH27" s="1" t="s">
        <v>263</v>
      </c>
      <c r="BJ27" s="201" t="str">
        <f>IF(BH27="","",(IFERROR(VLOOKUP(BH27,MembersDetails!C:O,12,FALSE),"GUEST")))</f>
        <v>JG15</v>
      </c>
      <c r="BK27" s="8">
        <v>2.0671296296296295E-2</v>
      </c>
      <c r="BL27" s="9">
        <v>2.7777777777777436E-3</v>
      </c>
      <c r="BM27" s="9">
        <v>1.7893518518518552E-2</v>
      </c>
      <c r="BN27" s="224">
        <f t="shared" si="2"/>
        <v>1.5879629629629629E-2</v>
      </c>
      <c r="BO27" s="205" t="s">
        <v>1453</v>
      </c>
      <c r="BQ27" s="108">
        <f>COUNTIF(Table!E:E,BS27)</f>
        <v>1</v>
      </c>
      <c r="BR27" s="41">
        <v>21</v>
      </c>
      <c r="BS27" s="1" t="s">
        <v>108</v>
      </c>
      <c r="BU27" s="8">
        <v>2.0277777777777777E-2</v>
      </c>
      <c r="BV27" s="9">
        <v>4.1666666666666666E-3</v>
      </c>
      <c r="BW27" s="9">
        <v>1.6111111111111111E-2</v>
      </c>
      <c r="BX27" s="41">
        <v>30</v>
      </c>
      <c r="BY27" s="10"/>
      <c r="BZ27" s="12"/>
      <c r="CA27" s="41">
        <v>21</v>
      </c>
      <c r="CB27" s="1" t="s">
        <v>95</v>
      </c>
      <c r="CD27" s="201" t="str">
        <f>IF(CB27="","",(IFERROR(VLOOKUP(CB27,MembersDetails!C:L,9,FALSE),"GUEST")))</f>
        <v>SM</v>
      </c>
      <c r="CE27" s="8">
        <v>2.1157407407407406E-2</v>
      </c>
      <c r="CF27" s="9">
        <v>6.0185185185185177E-3</v>
      </c>
      <c r="CG27" s="9">
        <v>1.5138888888888889E-2</v>
      </c>
      <c r="CH27" s="224">
        <f t="shared" si="3"/>
        <v>1.1863425925925928E-2</v>
      </c>
      <c r="CI27" s="205" t="s">
        <v>1453</v>
      </c>
      <c r="CJ27" s="75"/>
      <c r="CK27" s="142">
        <f>COUNTIF(Table!E:E,CM27)</f>
        <v>1</v>
      </c>
      <c r="CL27" s="41">
        <v>21</v>
      </c>
      <c r="CM27" s="1" t="s">
        <v>137</v>
      </c>
      <c r="CO27" s="8">
        <v>2.0439814814814817E-2</v>
      </c>
      <c r="CP27" s="9">
        <v>6.2499999999999995E-3</v>
      </c>
      <c r="CQ27" s="9">
        <v>1.4189814814814818E-2</v>
      </c>
      <c r="CR27" s="41">
        <v>30</v>
      </c>
      <c r="CS27" s="10"/>
      <c r="CT27" s="12"/>
      <c r="CU27" s="41">
        <v>21</v>
      </c>
      <c r="CV27" s="1" t="s">
        <v>118</v>
      </c>
      <c r="CX27" s="220" t="str">
        <f>IF(CV27="","",(IFERROR(VLOOKUP(CV27,MembersDetails!C:I,6,FALSE),"GUEST")))</f>
        <v>V50</v>
      </c>
      <c r="CY27" s="8">
        <v>2.0150462962962964E-2</v>
      </c>
      <c r="CZ27" s="9">
        <v>4.3981481481481484E-3</v>
      </c>
      <c r="DA27" s="9">
        <v>1.5752314814814816E-2</v>
      </c>
      <c r="DB27" s="205"/>
      <c r="DD27" s="98"/>
      <c r="DE27" s="41">
        <v>21</v>
      </c>
      <c r="DH27" s="8"/>
      <c r="DI27" s="9"/>
      <c r="DJ27" s="9">
        <f t="shared" si="10"/>
        <v>0</v>
      </c>
      <c r="DK27" s="41">
        <v>30</v>
      </c>
      <c r="DL27" s="10"/>
      <c r="DM27" s="12"/>
      <c r="DN27" s="41">
        <v>21</v>
      </c>
      <c r="DQ27" s="201" t="str">
        <f>IF(DO27="","",(IFERROR(VLOOKUP(DO27,MembersDetails!C:X,21,FALSE),"GUEST")))</f>
        <v/>
      </c>
      <c r="DR27" s="8"/>
      <c r="DS27" s="9"/>
      <c r="DT27" s="9">
        <f t="shared" si="5"/>
        <v>0</v>
      </c>
      <c r="DU27" s="224" t="str">
        <f t="shared" si="7"/>
        <v/>
      </c>
      <c r="DV27" s="205" t="str">
        <f t="shared" si="8"/>
        <v/>
      </c>
    </row>
    <row r="28" spans="1:126" x14ac:dyDescent="0.25">
      <c r="A28" s="229"/>
      <c r="B28" s="221" t="s">
        <v>310</v>
      </c>
      <c r="C28" s="214" t="s">
        <v>54</v>
      </c>
      <c r="D28" s="214"/>
      <c r="E28" s="211">
        <v>1.1863425925925928E-2</v>
      </c>
      <c r="F28" s="212">
        <v>43046</v>
      </c>
      <c r="G28" s="209"/>
      <c r="I28" s="98"/>
      <c r="J28" s="41">
        <v>22</v>
      </c>
      <c r="K28" s="1" t="s">
        <v>1469</v>
      </c>
      <c r="M28" s="8">
        <v>2.2627314814814819E-2</v>
      </c>
      <c r="N28" s="9">
        <v>2.4305555555555556E-3</v>
      </c>
      <c r="O28" s="9">
        <v>2.0196759259259262E-2</v>
      </c>
      <c r="P28" s="41">
        <v>29</v>
      </c>
      <c r="Q28" s="10"/>
      <c r="R28" s="12"/>
      <c r="S28" s="41">
        <v>22</v>
      </c>
      <c r="T28" s="1" t="s">
        <v>1469</v>
      </c>
      <c r="V28" s="201" t="str">
        <f>IF(T28="","",(IFERROR(VLOOKUP(T28,MembersDetails!C:U,18,FALSE),"GUEST")))</f>
        <v>GUEST</v>
      </c>
      <c r="W28" s="8">
        <v>2.2627314814814819E-2</v>
      </c>
      <c r="X28" s="9">
        <v>2.4305555555555556E-3</v>
      </c>
      <c r="Y28" s="9">
        <v>2.0196759259259262E-2</v>
      </c>
      <c r="Z28" s="224" t="e">
        <f t="shared" si="6"/>
        <v>#N/A</v>
      </c>
      <c r="AA28" s="205" t="str">
        <f t="shared" si="9"/>
        <v/>
      </c>
      <c r="AW28" s="98"/>
      <c r="AX28" s="41">
        <v>22</v>
      </c>
      <c r="AY28" s="1" t="s">
        <v>79</v>
      </c>
      <c r="BA28" s="8">
        <v>2.1053240740740744E-2</v>
      </c>
      <c r="BB28" s="9">
        <v>5.3819444444444114E-3</v>
      </c>
      <c r="BC28" s="9">
        <v>1.5671296296296332E-2</v>
      </c>
      <c r="BD28" s="41">
        <v>29</v>
      </c>
      <c r="BE28" s="10"/>
      <c r="BF28" s="12"/>
      <c r="BG28" s="41">
        <v>22</v>
      </c>
      <c r="BH28" s="1" t="s">
        <v>52</v>
      </c>
      <c r="BJ28" s="201" t="str">
        <f>IF(BH28="","",(IFERROR(VLOOKUP(BH28,MembersDetails!C:O,12,FALSE),"GUEST")))</f>
        <v>JB13</v>
      </c>
      <c r="BK28" s="8">
        <v>2.1250000000000002E-2</v>
      </c>
      <c r="BL28" s="9">
        <v>3.1249999999999681E-3</v>
      </c>
      <c r="BM28" s="9">
        <v>1.8125000000000033E-2</v>
      </c>
      <c r="BN28" s="224">
        <f t="shared" si="2"/>
        <v>1.4398148148148181E-2</v>
      </c>
      <c r="BO28" s="205" t="s">
        <v>1453</v>
      </c>
      <c r="BQ28" s="108">
        <f>COUNTIF(Table!E:E,BS28)</f>
        <v>1</v>
      </c>
      <c r="BR28" s="41">
        <v>22</v>
      </c>
      <c r="BS28" s="1" t="s">
        <v>90</v>
      </c>
      <c r="BU28" s="8">
        <v>2.0277777777777777E-2</v>
      </c>
      <c r="BV28" s="9">
        <v>2.0833333333333333E-3</v>
      </c>
      <c r="BW28" s="9">
        <v>1.8194444444444444E-2</v>
      </c>
      <c r="BX28" s="41">
        <v>29</v>
      </c>
      <c r="BY28" s="10"/>
      <c r="BZ28" s="12"/>
      <c r="CA28" s="41">
        <v>22</v>
      </c>
      <c r="CB28" s="1" t="s">
        <v>84</v>
      </c>
      <c r="CD28" s="201" t="str">
        <f>IF(CB28="","",(IFERROR(VLOOKUP(CB28,MembersDetails!C:L,9,FALSE),"GUEST")))</f>
        <v>V45</v>
      </c>
      <c r="CE28" s="8">
        <v>1.9664351851851853E-2</v>
      </c>
      <c r="CF28" s="9">
        <v>4.3981481481481484E-3</v>
      </c>
      <c r="CG28" s="9">
        <v>1.5266203703703705E-2</v>
      </c>
      <c r="CH28" s="224">
        <f t="shared" si="3"/>
        <v>1.2673611111111111E-2</v>
      </c>
      <c r="CI28" s="205" t="s">
        <v>1453</v>
      </c>
      <c r="CJ28" s="75"/>
      <c r="CK28" s="142">
        <f>COUNTIF(Table!E:E,CM28)</f>
        <v>1</v>
      </c>
      <c r="CL28" s="41">
        <v>22</v>
      </c>
      <c r="CM28" s="1" t="s">
        <v>84</v>
      </c>
      <c r="CO28" s="8">
        <v>2.056712962962963E-2</v>
      </c>
      <c r="CP28" s="9">
        <v>4.7453703703703703E-3</v>
      </c>
      <c r="CQ28" s="9">
        <v>1.5821759259259258E-2</v>
      </c>
      <c r="CR28" s="41">
        <v>29</v>
      </c>
      <c r="CS28" s="10"/>
      <c r="CT28" s="12"/>
      <c r="CU28" s="41">
        <v>22</v>
      </c>
      <c r="CV28" s="1" t="s">
        <v>84</v>
      </c>
      <c r="CX28" s="220" t="str">
        <f>IF(CV28="","",(IFERROR(VLOOKUP(CV28,MembersDetails!C:I,6,FALSE),"GUEST")))</f>
        <v>V45</v>
      </c>
      <c r="CY28" s="8">
        <v>2.056712962962963E-2</v>
      </c>
      <c r="CZ28" s="9">
        <v>4.7453703703703703E-3</v>
      </c>
      <c r="DA28" s="9">
        <v>1.5821759259259258E-2</v>
      </c>
      <c r="DB28" s="205"/>
      <c r="DD28" s="98"/>
      <c r="DE28" s="41">
        <v>22</v>
      </c>
      <c r="DH28" s="8"/>
      <c r="DI28" s="9"/>
      <c r="DJ28" s="9">
        <f t="shared" si="10"/>
        <v>0</v>
      </c>
      <c r="DK28" s="41">
        <v>29</v>
      </c>
      <c r="DL28" s="10"/>
      <c r="DM28" s="12"/>
      <c r="DN28" s="41">
        <v>22</v>
      </c>
      <c r="DQ28" s="201" t="str">
        <f>IF(DO28="","",(IFERROR(VLOOKUP(DO28,MembersDetails!C:X,21,FALSE),"GUEST")))</f>
        <v/>
      </c>
      <c r="DR28" s="8"/>
      <c r="DS28" s="9"/>
      <c r="DT28" s="9">
        <f t="shared" si="5"/>
        <v>0</v>
      </c>
      <c r="DU28" s="224" t="str">
        <f t="shared" si="7"/>
        <v/>
      </c>
      <c r="DV28" s="205" t="str">
        <f t="shared" si="8"/>
        <v/>
      </c>
    </row>
    <row r="29" spans="1:126" ht="15.75" thickBot="1" x14ac:dyDescent="0.3">
      <c r="A29" s="229"/>
      <c r="B29" s="221"/>
      <c r="C29" s="214"/>
      <c r="D29" s="214"/>
      <c r="E29" s="211"/>
      <c r="F29" s="212"/>
      <c r="G29" s="209"/>
      <c r="I29" s="222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6"/>
      <c r="AW29" s="98"/>
      <c r="AX29" s="41">
        <v>23</v>
      </c>
      <c r="AY29" s="1" t="s">
        <v>52</v>
      </c>
      <c r="BA29" s="8">
        <v>2.1250000000000002E-2</v>
      </c>
      <c r="BB29" s="9">
        <v>3.1249999999999681E-3</v>
      </c>
      <c r="BC29" s="9">
        <v>1.8125000000000033E-2</v>
      </c>
      <c r="BD29" s="41">
        <v>28</v>
      </c>
      <c r="BE29" s="10"/>
      <c r="BF29" s="12"/>
      <c r="BG29" s="41">
        <v>23</v>
      </c>
      <c r="BH29" s="1" t="s">
        <v>89</v>
      </c>
      <c r="BJ29" s="201" t="str">
        <f>IF(BH29="","",(IFERROR(VLOOKUP(BH29,MembersDetails!C:O,12,FALSE),"GUEST")))</f>
        <v>V55</v>
      </c>
      <c r="BK29" s="8">
        <v>2.0844907407407406E-2</v>
      </c>
      <c r="BL29" s="9">
        <v>2.2569444444444121E-3</v>
      </c>
      <c r="BM29" s="9">
        <v>1.8587962962962994E-2</v>
      </c>
      <c r="BN29" s="224">
        <f t="shared" si="2"/>
        <v>1.3368055555555553E-2</v>
      </c>
      <c r="BO29" s="205" t="s">
        <v>1453</v>
      </c>
      <c r="BQ29" s="108">
        <f>COUNTIF(Table!E:E,BS29)</f>
        <v>1</v>
      </c>
      <c r="BR29" s="41">
        <v>23</v>
      </c>
      <c r="BS29" s="1" t="s">
        <v>96</v>
      </c>
      <c r="BU29" s="8">
        <v>2.0381944444444446E-2</v>
      </c>
      <c r="BV29" s="9">
        <v>4.6296296296296302E-3</v>
      </c>
      <c r="BW29" s="9">
        <v>1.5752314814814816E-2</v>
      </c>
      <c r="BX29" s="41">
        <v>28</v>
      </c>
      <c r="BY29" s="10"/>
      <c r="BZ29" s="12"/>
      <c r="CA29" s="41">
        <v>23</v>
      </c>
      <c r="CB29" s="1" t="s">
        <v>126</v>
      </c>
      <c r="CD29" s="201" t="str">
        <f>IF(CB29="","",(IFERROR(VLOOKUP(CB29,MembersDetails!C:L,9,FALSE),"GUEST")))</f>
        <v>JG17</v>
      </c>
      <c r="CE29" s="8">
        <v>2.0254629629629629E-2</v>
      </c>
      <c r="CF29" s="9">
        <v>4.8611111111111112E-3</v>
      </c>
      <c r="CG29" s="9">
        <v>1.5393518518518518E-2</v>
      </c>
      <c r="CH29" s="224">
        <f t="shared" si="3"/>
        <v>1.4166666666666664E-2</v>
      </c>
      <c r="CI29" s="205" t="s">
        <v>1453</v>
      </c>
      <c r="CJ29" s="75"/>
      <c r="CK29" s="142">
        <f>COUNTIF(Table!E:E,CM29)</f>
        <v>1</v>
      </c>
      <c r="CL29" s="41">
        <v>23</v>
      </c>
      <c r="CM29" s="1" t="s">
        <v>54</v>
      </c>
      <c r="CO29" s="8">
        <v>2.0590277777777777E-2</v>
      </c>
      <c r="CP29" s="9">
        <v>8.4490740740740741E-3</v>
      </c>
      <c r="CQ29" s="9">
        <v>1.2141203703703703E-2</v>
      </c>
      <c r="CR29" s="41">
        <v>28</v>
      </c>
      <c r="CS29" s="10"/>
      <c r="CT29" s="12"/>
      <c r="CU29" s="41">
        <v>23</v>
      </c>
      <c r="CV29" s="1" t="s">
        <v>85</v>
      </c>
      <c r="CX29" s="220" t="str">
        <f>IF(CV29="","",(IFERROR(VLOOKUP(CV29,MembersDetails!C:I,6,FALSE),"GUEST")))</f>
        <v>JG15</v>
      </c>
      <c r="CY29" s="8">
        <v>2.0277777777777777E-2</v>
      </c>
      <c r="CZ29" s="9">
        <v>4.3981481481481484E-3</v>
      </c>
      <c r="DA29" s="9">
        <v>1.5879629629629629E-2</v>
      </c>
      <c r="DB29" s="205" t="s">
        <v>258</v>
      </c>
      <c r="DD29" s="98"/>
      <c r="DE29" s="41">
        <v>23</v>
      </c>
      <c r="DH29" s="8"/>
      <c r="DI29" s="9"/>
      <c r="DJ29" s="9">
        <f t="shared" si="10"/>
        <v>0</v>
      </c>
      <c r="DK29" s="41">
        <v>28</v>
      </c>
      <c r="DL29" s="10"/>
      <c r="DM29" s="12"/>
      <c r="DN29" s="41">
        <v>23</v>
      </c>
      <c r="DQ29" s="201" t="str">
        <f>IF(DO29="","",(IFERROR(VLOOKUP(DO29,MembersDetails!C:X,21,FALSE),"GUEST")))</f>
        <v/>
      </c>
      <c r="DR29" s="8"/>
      <c r="DS29" s="9"/>
      <c r="DT29" s="9">
        <f t="shared" si="5"/>
        <v>0</v>
      </c>
      <c r="DU29" s="224" t="str">
        <f t="shared" si="7"/>
        <v/>
      </c>
      <c r="DV29" s="205" t="str">
        <f t="shared" si="8"/>
        <v/>
      </c>
    </row>
    <row r="30" spans="1:126" x14ac:dyDescent="0.25">
      <c r="A30" s="229"/>
      <c r="B30" s="221" t="s">
        <v>339</v>
      </c>
      <c r="C30" s="214" t="s">
        <v>122</v>
      </c>
      <c r="D30" s="214"/>
      <c r="E30" s="211">
        <v>1.2673611111111141E-2</v>
      </c>
      <c r="F30" s="212">
        <v>42710</v>
      </c>
      <c r="G30" s="209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W30" s="98"/>
      <c r="AX30" s="41">
        <v>24</v>
      </c>
      <c r="AY30" s="201" t="s">
        <v>624</v>
      </c>
      <c r="BA30" s="8">
        <v>2.1261574074074075E-2</v>
      </c>
      <c r="BB30" s="9">
        <v>1.5624999999999667E-3</v>
      </c>
      <c r="BC30" s="9">
        <v>1.9699074074074108E-2</v>
      </c>
      <c r="BD30" s="41">
        <v>27</v>
      </c>
      <c r="BE30" s="10"/>
      <c r="BF30" s="12"/>
      <c r="BG30" s="41">
        <v>24</v>
      </c>
      <c r="BH30" s="1" t="s">
        <v>624</v>
      </c>
      <c r="BJ30" s="201" t="str">
        <f>IF(BH30="","",(IFERROR(VLOOKUP(BH30,MembersDetails!C:O,12,FALSE),"GUEST")))</f>
        <v>JB13</v>
      </c>
      <c r="BK30" s="8">
        <v>2.1261574074074075E-2</v>
      </c>
      <c r="BL30" s="9">
        <v>1.5624999999999667E-3</v>
      </c>
      <c r="BM30" s="9">
        <v>1.9699074074074108E-2</v>
      </c>
      <c r="BN30" s="224">
        <f t="shared" si="2"/>
        <v>1.4398148148148181E-2</v>
      </c>
      <c r="BO30" s="205" t="s">
        <v>1453</v>
      </c>
      <c r="BQ30" s="108">
        <f>COUNTIF(Table!E:E,BS30)</f>
        <v>1</v>
      </c>
      <c r="BR30" s="41">
        <v>24</v>
      </c>
      <c r="BS30" s="1" t="s">
        <v>106</v>
      </c>
      <c r="BU30" s="8">
        <v>2.0381944444444446E-2</v>
      </c>
      <c r="BV30" s="9">
        <v>0</v>
      </c>
      <c r="BW30" s="9">
        <v>2.0381944444444446E-2</v>
      </c>
      <c r="BX30" s="41">
        <v>27</v>
      </c>
      <c r="BY30" s="10"/>
      <c r="BZ30" s="12"/>
      <c r="CA30" s="41">
        <v>24</v>
      </c>
      <c r="CB30" s="1" t="s">
        <v>93</v>
      </c>
      <c r="CD30" s="201" t="str">
        <f>IF(CB30="","",(IFERROR(VLOOKUP(CB30,MembersDetails!C:L,9,FALSE),"GUEST")))</f>
        <v>SM</v>
      </c>
      <c r="CE30" s="8">
        <v>1.9120370370370371E-2</v>
      </c>
      <c r="CF30" s="9">
        <v>3.7037037037037034E-3</v>
      </c>
      <c r="CG30" s="9">
        <v>1.5416666666666667E-2</v>
      </c>
      <c r="CH30" s="224">
        <f t="shared" si="3"/>
        <v>1.1863425925925928E-2</v>
      </c>
      <c r="CI30" s="205" t="s">
        <v>1453</v>
      </c>
      <c r="CJ30" s="75"/>
      <c r="CK30" s="142">
        <f>COUNTIF(Table!E:E,CM30)</f>
        <v>1</v>
      </c>
      <c r="CL30" s="41">
        <v>24</v>
      </c>
      <c r="CM30" s="1" t="s">
        <v>52</v>
      </c>
      <c r="CO30" s="8">
        <v>2.0613425925925927E-2</v>
      </c>
      <c r="CP30" s="9">
        <v>3.1249999999999997E-3</v>
      </c>
      <c r="CQ30" s="9">
        <v>1.7488425925925928E-2</v>
      </c>
      <c r="CR30" s="41">
        <v>27</v>
      </c>
      <c r="CS30" s="10"/>
      <c r="CT30" s="12"/>
      <c r="CU30" s="41">
        <v>24</v>
      </c>
      <c r="CV30" s="1" t="s">
        <v>108</v>
      </c>
      <c r="CX30" s="220" t="str">
        <f>IF(CV30="","",(IFERROR(VLOOKUP(CV30,MembersDetails!C:I,6,FALSE),"GUEST")))</f>
        <v>V45</v>
      </c>
      <c r="CY30" s="8">
        <v>2.0266203703703703E-2</v>
      </c>
      <c r="CZ30" s="9">
        <v>4.0509259259259257E-3</v>
      </c>
      <c r="DA30" s="9">
        <v>1.6215277777777776E-2</v>
      </c>
      <c r="DB30" s="205"/>
      <c r="DD30" s="98"/>
      <c r="DE30" s="41">
        <v>24</v>
      </c>
      <c r="DH30" s="8"/>
      <c r="DI30" s="9"/>
      <c r="DJ30" s="9">
        <f t="shared" si="10"/>
        <v>0</v>
      </c>
      <c r="DK30" s="41">
        <v>27</v>
      </c>
      <c r="DL30" s="10"/>
      <c r="DM30" s="12"/>
      <c r="DN30" s="41">
        <v>24</v>
      </c>
      <c r="DQ30" s="201" t="str">
        <f>IF(DO30="","",(IFERROR(VLOOKUP(DO30,MembersDetails!C:X,21,FALSE),"GUEST")))</f>
        <v/>
      </c>
      <c r="DR30" s="8"/>
      <c r="DS30" s="9"/>
      <c r="DT30" s="9">
        <f t="shared" si="5"/>
        <v>0</v>
      </c>
      <c r="DU30" s="224" t="str">
        <f t="shared" si="7"/>
        <v/>
      </c>
      <c r="DV30" s="205" t="str">
        <f t="shared" si="8"/>
        <v/>
      </c>
    </row>
    <row r="31" spans="1:126" ht="15.75" thickBot="1" x14ac:dyDescent="0.3">
      <c r="A31" s="229"/>
      <c r="B31" s="221" t="s">
        <v>291</v>
      </c>
      <c r="C31" s="214" t="s">
        <v>44</v>
      </c>
      <c r="D31" s="214"/>
      <c r="E31" s="211">
        <v>1.2673611111111111E-2</v>
      </c>
      <c r="F31" s="212">
        <v>43025</v>
      </c>
      <c r="G31" s="209"/>
      <c r="AW31" s="10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102"/>
      <c r="BQ31" s="108">
        <f>COUNTIF(Table!E:E,BS31)</f>
        <v>1</v>
      </c>
      <c r="BR31" s="41">
        <v>25</v>
      </c>
      <c r="BS31" s="139" t="s">
        <v>122</v>
      </c>
      <c r="BU31" s="8">
        <v>2.0405092592592593E-2</v>
      </c>
      <c r="BV31" s="9">
        <v>7.6388888888888886E-3</v>
      </c>
      <c r="BW31" s="9">
        <v>1.2766203703703703E-2</v>
      </c>
      <c r="BX31" s="41">
        <v>26</v>
      </c>
      <c r="BY31" s="10"/>
      <c r="BZ31" s="12"/>
      <c r="CA31" s="41">
        <v>25</v>
      </c>
      <c r="CB31" s="140" t="s">
        <v>261</v>
      </c>
      <c r="CD31" s="201" t="str">
        <f>IF(CB31="","",(IFERROR(VLOOKUP(CB31,MembersDetails!C:L,9,FALSE),"GUEST")))</f>
        <v>V45</v>
      </c>
      <c r="CE31" s="8">
        <v>2.0763888888888887E-2</v>
      </c>
      <c r="CF31" s="9">
        <v>5.0925925925925921E-3</v>
      </c>
      <c r="CG31" s="9">
        <v>1.5671296296296294E-2</v>
      </c>
      <c r="CH31" s="224">
        <f t="shared" si="3"/>
        <v>1.2673611111111111E-2</v>
      </c>
      <c r="CI31" s="205" t="s">
        <v>1453</v>
      </c>
      <c r="CJ31" s="75"/>
      <c r="CK31" s="142">
        <f>COUNTIF(Table!E:E,CM31)</f>
        <v>1</v>
      </c>
      <c r="CL31" s="41">
        <v>25</v>
      </c>
      <c r="CM31" s="139" t="s">
        <v>53</v>
      </c>
      <c r="CO31" s="8">
        <v>2.0659722222222222E-2</v>
      </c>
      <c r="CP31" s="9">
        <v>8.564814814814815E-3</v>
      </c>
      <c r="CQ31" s="9">
        <v>1.2094907407407407E-2</v>
      </c>
      <c r="CR31" s="41">
        <v>26</v>
      </c>
      <c r="CS31" s="10"/>
      <c r="CT31" s="12"/>
      <c r="CU31" s="41">
        <v>25</v>
      </c>
      <c r="CV31" s="140" t="s">
        <v>95</v>
      </c>
      <c r="CX31" s="220" t="str">
        <f>IF(CV31="","",(IFERROR(VLOOKUP(CV31,MembersDetails!C:I,6,FALSE),"GUEST")))</f>
        <v>SM</v>
      </c>
      <c r="CY31" s="8">
        <v>2.2453703703703708E-2</v>
      </c>
      <c r="CZ31" s="9">
        <v>5.9027777777777776E-3</v>
      </c>
      <c r="DA31" s="9">
        <v>1.6550925925925931E-2</v>
      </c>
      <c r="DB31" s="205"/>
      <c r="DD31" s="100"/>
      <c r="DE31" s="41">
        <v>25</v>
      </c>
      <c r="DF31"/>
      <c r="DH31" s="8"/>
      <c r="DI31" s="9"/>
      <c r="DJ31" s="9">
        <f t="shared" si="10"/>
        <v>0</v>
      </c>
      <c r="DK31" s="41">
        <v>26</v>
      </c>
      <c r="DL31" s="10"/>
      <c r="DM31" s="12"/>
      <c r="DN31" s="41">
        <v>25</v>
      </c>
      <c r="DQ31" s="201" t="str">
        <f>IF(DO31="","",(IFERROR(VLOOKUP(DO31,MembersDetails!C:X,21,FALSE),"GUEST")))</f>
        <v/>
      </c>
      <c r="DR31" s="8"/>
      <c r="DS31" s="9"/>
      <c r="DT31" s="9">
        <f t="shared" si="5"/>
        <v>0</v>
      </c>
      <c r="DU31" s="224" t="str">
        <f t="shared" si="7"/>
        <v/>
      </c>
      <c r="DV31" s="205" t="str">
        <f t="shared" si="8"/>
        <v/>
      </c>
    </row>
    <row r="32" spans="1:126" x14ac:dyDescent="0.25">
      <c r="A32" s="229"/>
      <c r="B32" s="221" t="s">
        <v>324</v>
      </c>
      <c r="C32" s="214" t="s">
        <v>44</v>
      </c>
      <c r="D32" s="214"/>
      <c r="E32" s="211">
        <v>1.2673611111111111E-2</v>
      </c>
      <c r="F32" s="212">
        <v>43025</v>
      </c>
      <c r="G32" s="209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Q32" s="108">
        <f>COUNTIF(Table!E:E,BS32)</f>
        <v>1</v>
      </c>
      <c r="BR32" s="41">
        <v>26</v>
      </c>
      <c r="BS32" s="1" t="s">
        <v>50</v>
      </c>
      <c r="BU32" s="8">
        <v>2.045138888888889E-2</v>
      </c>
      <c r="BV32" s="9">
        <v>9.2592592592592605E-3</v>
      </c>
      <c r="BW32" s="9">
        <v>1.119212962962963E-2</v>
      </c>
      <c r="BX32" s="41">
        <v>25</v>
      </c>
      <c r="BY32" s="10"/>
      <c r="BZ32" s="12"/>
      <c r="CA32" s="41">
        <v>26</v>
      </c>
      <c r="CB32" s="1" t="s">
        <v>124</v>
      </c>
      <c r="CD32" s="201" t="str">
        <f>IF(CB32="","",(IFERROR(VLOOKUP(CB32,MembersDetails!C:L,9,FALSE),"GUEST")))</f>
        <v>V40</v>
      </c>
      <c r="CE32" s="8">
        <v>2.011574074074074E-2</v>
      </c>
      <c r="CF32" s="9">
        <v>4.3981481481481484E-3</v>
      </c>
      <c r="CG32" s="9">
        <v>1.5717592592592592E-2</v>
      </c>
      <c r="CH32" s="224">
        <f t="shared" si="3"/>
        <v>1.2673611111111141E-2</v>
      </c>
      <c r="CI32" s="205" t="s">
        <v>1453</v>
      </c>
      <c r="CJ32" s="75"/>
      <c r="CK32" s="142">
        <f>COUNTIF(Table!E:E,CM32)</f>
        <v>1</v>
      </c>
      <c r="CL32" s="41">
        <v>26</v>
      </c>
      <c r="CM32" s="1" t="s">
        <v>164</v>
      </c>
      <c r="CO32" s="8">
        <v>2.0671296296296295E-2</v>
      </c>
      <c r="CP32" s="9">
        <v>8.3333333333333332E-3</v>
      </c>
      <c r="CQ32" s="9">
        <v>1.2337962962962962E-2</v>
      </c>
      <c r="CR32" s="41">
        <v>25</v>
      </c>
      <c r="CS32" s="10"/>
      <c r="CT32" s="12"/>
      <c r="CU32" s="41">
        <v>26</v>
      </c>
      <c r="CV32" s="1" t="s">
        <v>109</v>
      </c>
      <c r="CX32" s="220" t="str">
        <f>IF(CV32="","",(IFERROR(VLOOKUP(CV32,MembersDetails!C:I,6,FALSE),"GUEST")))</f>
        <v>JG13</v>
      </c>
      <c r="CY32" s="8">
        <v>1.8599537037037036E-2</v>
      </c>
      <c r="CZ32" s="9">
        <v>1.8518518518518517E-3</v>
      </c>
      <c r="DA32" s="9">
        <v>1.6747685185185185E-2</v>
      </c>
      <c r="DB32" s="205" t="s">
        <v>258</v>
      </c>
      <c r="DD32" s="100"/>
      <c r="DE32" s="41">
        <v>26</v>
      </c>
      <c r="DH32" s="8"/>
      <c r="DI32" s="9"/>
      <c r="DJ32" s="9">
        <f t="shared" si="10"/>
        <v>0</v>
      </c>
      <c r="DK32" s="41">
        <v>25</v>
      </c>
      <c r="DL32" s="10"/>
      <c r="DM32" s="12"/>
      <c r="DN32" s="41">
        <v>26</v>
      </c>
      <c r="DQ32" s="201" t="str">
        <f>IF(DO32="","",(IFERROR(VLOOKUP(DO32,MembersDetails!C:X,21,FALSE),"GUEST")))</f>
        <v/>
      </c>
      <c r="DR32" s="8"/>
      <c r="DS32" s="9"/>
      <c r="DT32" s="9">
        <f t="shared" si="5"/>
        <v>0</v>
      </c>
      <c r="DU32" s="224" t="str">
        <f t="shared" si="7"/>
        <v/>
      </c>
      <c r="DV32" s="205" t="str">
        <f t="shared" si="8"/>
        <v/>
      </c>
    </row>
    <row r="33" spans="1:126" x14ac:dyDescent="0.25">
      <c r="A33" s="229"/>
      <c r="B33" s="221" t="s">
        <v>305</v>
      </c>
      <c r="C33" s="214" t="s">
        <v>88</v>
      </c>
      <c r="D33" s="214"/>
      <c r="E33" s="211">
        <v>1.3368055555555553E-2</v>
      </c>
      <c r="F33" s="212">
        <v>42808</v>
      </c>
      <c r="G33" s="209"/>
      <c r="BQ33" s="108">
        <f>COUNTIF(Table!E:E,BS33)</f>
        <v>1</v>
      </c>
      <c r="BR33" s="41">
        <v>27</v>
      </c>
      <c r="BS33" s="1" t="s">
        <v>61</v>
      </c>
      <c r="BU33" s="8">
        <v>2.0486111111111111E-2</v>
      </c>
      <c r="BV33" s="9">
        <v>6.0185185185185177E-3</v>
      </c>
      <c r="BW33" s="9">
        <v>1.4467592592592594E-2</v>
      </c>
      <c r="BX33" s="41">
        <v>24</v>
      </c>
      <c r="BY33" s="10"/>
      <c r="BZ33" s="12"/>
      <c r="CA33" s="41">
        <v>27</v>
      </c>
      <c r="CB33" s="1" t="s">
        <v>96</v>
      </c>
      <c r="CD33" s="201" t="str">
        <f>IF(CB33="","",(IFERROR(VLOOKUP(CB33,MembersDetails!C:L,9,FALSE),"GUEST")))</f>
        <v>V60</v>
      </c>
      <c r="CE33" s="8">
        <v>2.0381944444444446E-2</v>
      </c>
      <c r="CF33" s="9">
        <v>4.6296296296296302E-3</v>
      </c>
      <c r="CG33" s="9">
        <v>1.5752314814814816E-2</v>
      </c>
      <c r="CH33" s="224">
        <f t="shared" si="3"/>
        <v>1.5752314814814816E-2</v>
      </c>
      <c r="CI33" s="205" t="s">
        <v>258</v>
      </c>
      <c r="CJ33" s="75"/>
      <c r="CK33" s="142">
        <f>COUNTIF(Table!E:E,CM33)</f>
        <v>1</v>
      </c>
      <c r="CL33" s="41">
        <v>27</v>
      </c>
      <c r="CM33" s="1" t="s">
        <v>89</v>
      </c>
      <c r="CO33" s="8">
        <v>2.0671296296296295E-2</v>
      </c>
      <c r="CP33" s="9">
        <v>2.3842592592592591E-3</v>
      </c>
      <c r="CQ33" s="9">
        <v>1.8287037037037036E-2</v>
      </c>
      <c r="CR33" s="41">
        <v>24</v>
      </c>
      <c r="CS33" s="10"/>
      <c r="CT33" s="12"/>
      <c r="CU33" s="41">
        <v>27</v>
      </c>
      <c r="CV33" s="1" t="s">
        <v>99</v>
      </c>
      <c r="CX33" s="220" t="str">
        <f>IF(CV33="","",(IFERROR(VLOOKUP(CV33,MembersDetails!C:I,6,FALSE),"GUEST")))</f>
        <v>V50</v>
      </c>
      <c r="CY33" s="8">
        <v>2.2025462962962958E-2</v>
      </c>
      <c r="CZ33" s="9">
        <v>5.208333333333333E-3</v>
      </c>
      <c r="DA33" s="9">
        <v>1.6817129629629626E-2</v>
      </c>
      <c r="DB33" s="205"/>
      <c r="DD33" s="98"/>
      <c r="DE33" s="41">
        <v>27</v>
      </c>
      <c r="DH33" s="8"/>
      <c r="DI33" s="9"/>
      <c r="DJ33" s="9">
        <f t="shared" si="10"/>
        <v>0</v>
      </c>
      <c r="DK33" s="41">
        <v>24</v>
      </c>
      <c r="DL33" s="10"/>
      <c r="DM33" s="12"/>
      <c r="DN33" s="41">
        <v>27</v>
      </c>
      <c r="DQ33" s="201" t="str">
        <f>IF(DO33="","",(IFERROR(VLOOKUP(DO33,MembersDetails!C:X,21,FALSE),"GUEST")))</f>
        <v/>
      </c>
      <c r="DR33" s="8"/>
      <c r="DS33" s="9"/>
      <c r="DT33" s="9">
        <f t="shared" si="5"/>
        <v>0</v>
      </c>
      <c r="DU33" s="224" t="str">
        <f t="shared" si="7"/>
        <v/>
      </c>
      <c r="DV33" s="205" t="str">
        <f t="shared" si="8"/>
        <v/>
      </c>
    </row>
    <row r="34" spans="1:126" x14ac:dyDescent="0.25">
      <c r="A34" s="229"/>
      <c r="B34" s="221" t="s">
        <v>295</v>
      </c>
      <c r="C34" s="214" t="s">
        <v>96</v>
      </c>
      <c r="D34" s="214"/>
      <c r="E34" s="211">
        <v>1.5752314814814816E-2</v>
      </c>
      <c r="F34" s="212">
        <v>43046</v>
      </c>
      <c r="G34" s="209"/>
      <c r="BQ34" s="108">
        <f>COUNTIF(Table!E:E,BS34)</f>
        <v>1</v>
      </c>
      <c r="BR34" s="41">
        <v>28</v>
      </c>
      <c r="BS34" s="1" t="s">
        <v>94</v>
      </c>
      <c r="BU34" s="8">
        <v>2.0497685185185185E-2</v>
      </c>
      <c r="BV34" s="9">
        <v>3.9351851851851857E-3</v>
      </c>
      <c r="BW34" s="9">
        <v>1.6562500000000001E-2</v>
      </c>
      <c r="BX34" s="41">
        <v>23</v>
      </c>
      <c r="BY34" s="10"/>
      <c r="BZ34" s="12"/>
      <c r="CA34" s="41">
        <v>28</v>
      </c>
      <c r="CB34" s="1" t="s">
        <v>108</v>
      </c>
      <c r="CD34" s="201" t="str">
        <f>IF(CB34="","",(IFERROR(VLOOKUP(CB34,MembersDetails!C:L,9,FALSE),"GUEST")))</f>
        <v>V45</v>
      </c>
      <c r="CE34" s="8">
        <v>2.0277777777777777E-2</v>
      </c>
      <c r="CF34" s="9">
        <v>4.1666666666666666E-3</v>
      </c>
      <c r="CG34" s="9">
        <v>1.6111111111111111E-2</v>
      </c>
      <c r="CH34" s="224">
        <f t="shared" si="3"/>
        <v>1.2673611111111111E-2</v>
      </c>
      <c r="CI34" s="205" t="s">
        <v>1453</v>
      </c>
      <c r="CJ34" s="75"/>
      <c r="CK34" s="142">
        <f>COUNTIF(Table!E:E,CM34)</f>
        <v>1</v>
      </c>
      <c r="CL34" s="41">
        <v>28</v>
      </c>
      <c r="CM34" s="1" t="s">
        <v>79</v>
      </c>
      <c r="CO34" s="8">
        <v>2.0787037037037038E-2</v>
      </c>
      <c r="CP34" s="9">
        <v>5.4398148148148149E-3</v>
      </c>
      <c r="CQ34" s="9">
        <v>1.5347222222222224E-2</v>
      </c>
      <c r="CR34" s="41">
        <v>23</v>
      </c>
      <c r="CS34" s="10"/>
      <c r="CT34" s="12"/>
      <c r="CU34" s="41">
        <v>28</v>
      </c>
      <c r="CV34" s="1" t="s">
        <v>94</v>
      </c>
      <c r="CX34" s="220" t="str">
        <f>IF(CV34="","",(IFERROR(VLOOKUP(CV34,MembersDetails!C:I,6,FALSE),"GUEST")))</f>
        <v>F45</v>
      </c>
      <c r="CY34" s="8">
        <v>2.1550925925925928E-2</v>
      </c>
      <c r="CZ34" s="9">
        <v>4.6296296296296302E-3</v>
      </c>
      <c r="DA34" s="9">
        <v>1.6921296296296299E-2</v>
      </c>
      <c r="DB34" s="205"/>
      <c r="DD34" s="98"/>
      <c r="DE34" s="41">
        <v>28</v>
      </c>
      <c r="DH34" s="8"/>
      <c r="DI34" s="9"/>
      <c r="DJ34" s="9">
        <f t="shared" si="10"/>
        <v>0</v>
      </c>
      <c r="DK34" s="41">
        <v>23</v>
      </c>
      <c r="DL34" s="10"/>
      <c r="DM34" s="12"/>
      <c r="DN34" s="41">
        <v>28</v>
      </c>
      <c r="DQ34" s="201" t="str">
        <f>IF(DO34="","",(IFERROR(VLOOKUP(DO34,MembersDetails!C:X,21,FALSE),"GUEST")))</f>
        <v/>
      </c>
      <c r="DR34" s="8"/>
      <c r="DS34" s="9"/>
      <c r="DT34" s="9">
        <f t="shared" si="5"/>
        <v>0</v>
      </c>
      <c r="DU34" s="224" t="str">
        <f t="shared" si="7"/>
        <v/>
      </c>
      <c r="DV34" s="205" t="str">
        <f t="shared" si="8"/>
        <v/>
      </c>
    </row>
    <row r="35" spans="1:126" x14ac:dyDescent="0.25">
      <c r="A35" s="229"/>
      <c r="B35" s="221" t="s">
        <v>710</v>
      </c>
      <c r="C35" s="214"/>
      <c r="D35" s="214"/>
      <c r="E35" s="214"/>
      <c r="F35" s="214"/>
      <c r="G35" s="209"/>
      <c r="BQ35" s="108">
        <f>COUNTIF(Table!E:E,BS35)</f>
        <v>1</v>
      </c>
      <c r="BR35" s="41">
        <v>29</v>
      </c>
      <c r="BS35" s="1" t="s">
        <v>164</v>
      </c>
      <c r="BU35" s="8">
        <v>2.0497685185185185E-2</v>
      </c>
      <c r="BV35" s="9">
        <v>8.3333333333333332E-3</v>
      </c>
      <c r="BW35" s="9">
        <v>1.2164351851851852E-2</v>
      </c>
      <c r="BX35" s="41">
        <v>22</v>
      </c>
      <c r="BY35" s="10"/>
      <c r="BZ35" s="12"/>
      <c r="CA35" s="41">
        <v>29</v>
      </c>
      <c r="CB35" s="1" t="s">
        <v>118</v>
      </c>
      <c r="CD35" s="201" t="str">
        <f>IF(CB35="","",(IFERROR(VLOOKUP(CB35,MembersDetails!C:L,9,FALSE),"GUEST")))</f>
        <v>V50</v>
      </c>
      <c r="CE35" s="8">
        <v>2.056712962962963E-2</v>
      </c>
      <c r="CF35" s="9">
        <v>4.3981481481481484E-3</v>
      </c>
      <c r="CG35" s="9">
        <v>1.6168981481481482E-2</v>
      </c>
      <c r="CH35" s="224">
        <f t="shared" si="3"/>
        <v>1.2673611111111111E-2</v>
      </c>
      <c r="CI35" s="205" t="s">
        <v>1453</v>
      </c>
      <c r="CJ35" s="75"/>
      <c r="CK35" s="142">
        <f>COUNTIF(Table!E:E,CM35)</f>
        <v>1</v>
      </c>
      <c r="CL35" s="41">
        <v>29</v>
      </c>
      <c r="CM35" s="1" t="s">
        <v>77</v>
      </c>
      <c r="CO35" s="8">
        <v>2.0798611111111111E-2</v>
      </c>
      <c r="CP35" s="9">
        <v>6.7129629629629622E-3</v>
      </c>
      <c r="CQ35" s="9">
        <v>1.4085648148148149E-2</v>
      </c>
      <c r="CR35" s="41">
        <v>22</v>
      </c>
      <c r="CS35" s="10"/>
      <c r="CT35" s="12"/>
      <c r="CU35" s="41">
        <v>29</v>
      </c>
      <c r="CV35" s="1" t="s">
        <v>147</v>
      </c>
      <c r="CX35" s="220" t="str">
        <f>IF(CV35="","",(IFERROR(VLOOKUP(CV35,MembersDetails!C:I,6,FALSE),"GUEST")))</f>
        <v>F50</v>
      </c>
      <c r="CY35" s="8">
        <v>1.9317129629629629E-2</v>
      </c>
      <c r="CZ35" s="9">
        <v>2.3842592592592591E-3</v>
      </c>
      <c r="DA35" s="9">
        <v>1.6932870370370369E-2</v>
      </c>
      <c r="DB35" s="205" t="s">
        <v>258</v>
      </c>
      <c r="DD35" s="98"/>
      <c r="DE35" s="41">
        <v>29</v>
      </c>
      <c r="DH35" s="8"/>
      <c r="DI35" s="9"/>
      <c r="DJ35" s="9">
        <f t="shared" si="10"/>
        <v>0</v>
      </c>
      <c r="DK35" s="41">
        <v>22</v>
      </c>
      <c r="DL35" s="10"/>
      <c r="DM35" s="12"/>
      <c r="DN35" s="41">
        <v>29</v>
      </c>
      <c r="DQ35" s="201" t="str">
        <f>IF(DO35="","",(IFERROR(VLOOKUP(DO35,MembersDetails!C:X,21,FALSE),"GUEST")))</f>
        <v/>
      </c>
      <c r="DR35" s="8"/>
      <c r="DS35" s="9"/>
      <c r="DT35" s="9">
        <f t="shared" si="5"/>
        <v>0</v>
      </c>
      <c r="DU35" s="224" t="str">
        <f t="shared" si="7"/>
        <v/>
      </c>
      <c r="DV35" s="205" t="str">
        <f t="shared" si="8"/>
        <v/>
      </c>
    </row>
    <row r="36" spans="1:126" ht="15.75" thickBot="1" x14ac:dyDescent="0.3">
      <c r="A36" s="226"/>
      <c r="B36" s="223"/>
      <c r="C36" s="215"/>
      <c r="D36" s="215"/>
      <c r="E36" s="215"/>
      <c r="F36" s="215"/>
      <c r="G36" s="216"/>
      <c r="BQ36" s="108">
        <f>COUNTIF(Table!E:E,BS36)</f>
        <v>1</v>
      </c>
      <c r="BR36" s="41">
        <v>30</v>
      </c>
      <c r="BS36" s="1" t="s">
        <v>624</v>
      </c>
      <c r="BU36" s="8">
        <v>2.0520833333333332E-2</v>
      </c>
      <c r="BV36" s="9">
        <v>1.6203703703703703E-3</v>
      </c>
      <c r="BW36" s="9">
        <v>1.8900462962962963E-2</v>
      </c>
      <c r="BX36" s="41">
        <v>21</v>
      </c>
      <c r="BY36" s="10"/>
      <c r="BZ36" s="12"/>
      <c r="CA36" s="41">
        <v>30</v>
      </c>
      <c r="CB36" s="1" t="s">
        <v>85</v>
      </c>
      <c r="CD36" s="201" t="str">
        <f>IF(CB36="","",(IFERROR(VLOOKUP(CB36,MembersDetails!C:L,9,FALSE),"GUEST")))</f>
        <v>JG15</v>
      </c>
      <c r="CE36" s="8">
        <v>2.0671296296296295E-2</v>
      </c>
      <c r="CF36" s="9">
        <v>4.3981481481481484E-3</v>
      </c>
      <c r="CG36" s="9">
        <v>1.6273148148148148E-2</v>
      </c>
      <c r="CH36" s="224">
        <f t="shared" si="3"/>
        <v>1.5879629629629629E-2</v>
      </c>
      <c r="CI36" s="205" t="s">
        <v>1453</v>
      </c>
      <c r="CJ36" s="75"/>
      <c r="CK36" s="142">
        <f>COUNTIF(Table!E:E,CM36)</f>
        <v>1</v>
      </c>
      <c r="CL36" s="41">
        <v>30</v>
      </c>
      <c r="CM36" s="139" t="s">
        <v>66</v>
      </c>
      <c r="CO36" s="8">
        <v>2.0833333333333332E-2</v>
      </c>
      <c r="CP36" s="9">
        <v>7.4074074074074068E-3</v>
      </c>
      <c r="CQ36" s="9">
        <v>1.3425925925925924E-2</v>
      </c>
      <c r="CR36" s="41">
        <v>21</v>
      </c>
      <c r="CS36" s="10"/>
      <c r="CT36" s="12"/>
      <c r="CU36" s="41">
        <v>30</v>
      </c>
      <c r="CV36" s="140" t="s">
        <v>82</v>
      </c>
      <c r="CX36" s="220" t="str">
        <f>IF(CV36="","",(IFERROR(VLOOKUP(CV36,MembersDetails!C:I,6,FALSE),"GUEST")))</f>
        <v>SW</v>
      </c>
      <c r="CY36" s="8">
        <v>1.9953703703703706E-2</v>
      </c>
      <c r="CZ36" s="9">
        <v>3.0092592592592588E-3</v>
      </c>
      <c r="DA36" s="9">
        <v>1.6944444444444446E-2</v>
      </c>
      <c r="DB36" s="205"/>
      <c r="DD36" s="98"/>
      <c r="DE36" s="41">
        <v>30</v>
      </c>
      <c r="DF36"/>
      <c r="DH36" s="8"/>
      <c r="DI36" s="9"/>
      <c r="DJ36" s="9">
        <f t="shared" si="10"/>
        <v>0</v>
      </c>
      <c r="DK36" s="41">
        <v>21</v>
      </c>
      <c r="DL36" s="10"/>
      <c r="DM36" s="12"/>
      <c r="DN36" s="41">
        <v>30</v>
      </c>
      <c r="DQ36" s="201" t="str">
        <f>IF(DO36="","",(IFERROR(VLOOKUP(DO36,MembersDetails!C:X,21,FALSE),"GUEST")))</f>
        <v/>
      </c>
      <c r="DR36" s="8"/>
      <c r="DS36" s="9"/>
      <c r="DT36" s="9">
        <f t="shared" si="5"/>
        <v>0</v>
      </c>
      <c r="DU36" s="224" t="str">
        <f t="shared" si="7"/>
        <v/>
      </c>
      <c r="DV36" s="205" t="str">
        <f t="shared" si="8"/>
        <v/>
      </c>
    </row>
    <row r="37" spans="1:126" x14ac:dyDescent="0.25">
      <c r="A37" s="75"/>
      <c r="B37" s="75"/>
      <c r="C37" s="75"/>
      <c r="D37" s="75"/>
      <c r="E37" s="75"/>
      <c r="F37" s="75"/>
      <c r="G37" s="75"/>
      <c r="BQ37" s="108">
        <f>COUNTIF(Table!E:E,BS37)</f>
        <v>1</v>
      </c>
      <c r="BR37" s="41">
        <v>31</v>
      </c>
      <c r="BS37" s="139" t="s">
        <v>66</v>
      </c>
      <c r="BU37" s="8">
        <v>2.0555555555555556E-2</v>
      </c>
      <c r="BV37" s="9">
        <v>7.4074074074074068E-3</v>
      </c>
      <c r="BW37" s="9">
        <v>1.3148148148148148E-2</v>
      </c>
      <c r="BX37" s="41">
        <v>20</v>
      </c>
      <c r="BY37" s="10"/>
      <c r="BZ37" s="12"/>
      <c r="CA37" s="41">
        <v>31</v>
      </c>
      <c r="CB37" s="140" t="s">
        <v>94</v>
      </c>
      <c r="CD37" s="201" t="str">
        <f>IF(CB37="","",(IFERROR(VLOOKUP(CB37,MembersDetails!C:L,9,FALSE),"GUEST")))</f>
        <v>F45</v>
      </c>
      <c r="CE37" s="8">
        <v>2.0497685185185185E-2</v>
      </c>
      <c r="CF37" s="9">
        <v>3.9351851851851857E-3</v>
      </c>
      <c r="CG37" s="9">
        <v>1.6562500000000001E-2</v>
      </c>
      <c r="CH37" s="224">
        <f t="shared" si="3"/>
        <v>1.5613425925925926E-2</v>
      </c>
      <c r="CI37" s="205" t="s">
        <v>1453</v>
      </c>
      <c r="CJ37" s="75"/>
      <c r="CK37" s="142">
        <f>COUNTIF(Table!E:E,CM37)</f>
        <v>1</v>
      </c>
      <c r="CL37" s="41">
        <v>31</v>
      </c>
      <c r="CM37" s="1" t="s">
        <v>69</v>
      </c>
      <c r="CO37" s="8">
        <v>2.0902777777777781E-2</v>
      </c>
      <c r="CP37" s="9">
        <v>7.5231481481481477E-3</v>
      </c>
      <c r="CQ37" s="9">
        <v>1.3379629629629634E-2</v>
      </c>
      <c r="CR37" s="41">
        <v>20</v>
      </c>
      <c r="CS37" s="10"/>
      <c r="CT37" s="12"/>
      <c r="CU37" s="41">
        <v>31</v>
      </c>
      <c r="CV37" s="1" t="s">
        <v>1454</v>
      </c>
      <c r="CX37" s="220" t="str">
        <f>IF(CV37="","",(IFERROR(VLOOKUP(CV37,MembersDetails!C:I,6,FALSE),"GUEST")))</f>
        <v>SW</v>
      </c>
      <c r="CY37" s="8">
        <v>2.1168981481481483E-2</v>
      </c>
      <c r="CZ37" s="9">
        <v>4.2013888888888891E-3</v>
      </c>
      <c r="DA37" s="9">
        <v>1.6967592592592593E-2</v>
      </c>
      <c r="DB37" s="205"/>
      <c r="DD37" s="98"/>
      <c r="DE37" s="41">
        <v>31</v>
      </c>
      <c r="DH37" s="8"/>
      <c r="DI37" s="9"/>
      <c r="DJ37" s="9">
        <f t="shared" si="10"/>
        <v>0</v>
      </c>
      <c r="DK37" s="41">
        <v>20</v>
      </c>
      <c r="DL37" s="10"/>
      <c r="DM37" s="12"/>
      <c r="DN37" s="41">
        <v>31</v>
      </c>
      <c r="DQ37" s="201" t="str">
        <f>IF(DO37="","",(IFERROR(VLOOKUP(DO37,MembersDetails!C:X,21,FALSE),"GUEST")))</f>
        <v/>
      </c>
      <c r="DR37" s="8"/>
      <c r="DS37" s="9"/>
      <c r="DT37" s="9">
        <f t="shared" si="5"/>
        <v>0</v>
      </c>
      <c r="DU37" s="224" t="str">
        <f t="shared" si="7"/>
        <v/>
      </c>
      <c r="DV37" s="205" t="str">
        <f t="shared" si="8"/>
        <v/>
      </c>
    </row>
    <row r="38" spans="1:126" x14ac:dyDescent="0.25">
      <c r="A38" s="75"/>
      <c r="B38" s="75"/>
      <c r="C38" s="75"/>
      <c r="D38" s="75"/>
      <c r="E38" s="75"/>
      <c r="F38" s="75"/>
      <c r="G38" s="75"/>
      <c r="BQ38" s="108">
        <f>COUNTIF(Table!E:E,BS38)</f>
        <v>1</v>
      </c>
      <c r="BR38" s="41">
        <v>32</v>
      </c>
      <c r="BS38" s="1" t="s">
        <v>118</v>
      </c>
      <c r="BU38" s="8">
        <v>2.056712962962963E-2</v>
      </c>
      <c r="BV38" s="9">
        <v>4.3981481481481484E-3</v>
      </c>
      <c r="BW38" s="9">
        <v>1.6168981481481482E-2</v>
      </c>
      <c r="BX38" s="41">
        <v>20</v>
      </c>
      <c r="BY38" s="10"/>
      <c r="BZ38" s="12"/>
      <c r="CA38" s="41">
        <v>32</v>
      </c>
      <c r="CB38" s="1" t="s">
        <v>101</v>
      </c>
      <c r="CD38" s="201" t="str">
        <f>IF(CB38="","",(IFERROR(VLOOKUP(CB38,MembersDetails!C:L,9,FALSE),"GUEST")))</f>
        <v>F40</v>
      </c>
      <c r="CE38" s="8">
        <v>2.0648148148148148E-2</v>
      </c>
      <c r="CF38" s="9">
        <v>3.9351851851851857E-3</v>
      </c>
      <c r="CG38" s="9">
        <v>1.6712962962962964E-2</v>
      </c>
      <c r="CH38" s="224">
        <f t="shared" si="3"/>
        <v>1.4583333333333365E-2</v>
      </c>
      <c r="CI38" s="205" t="s">
        <v>1453</v>
      </c>
      <c r="CJ38" s="75"/>
      <c r="CK38" s="142">
        <f>COUNTIF(Table!E:E,CM38)</f>
        <v>1</v>
      </c>
      <c r="CL38" s="41">
        <v>32</v>
      </c>
      <c r="CM38" s="1" t="s">
        <v>624</v>
      </c>
      <c r="CO38" s="8">
        <v>2.0937499999999998E-2</v>
      </c>
      <c r="CP38" s="9">
        <v>1.3888888888888889E-3</v>
      </c>
      <c r="CQ38" s="9">
        <v>1.954861111111111E-2</v>
      </c>
      <c r="CR38" s="41">
        <v>20</v>
      </c>
      <c r="CS38" s="10"/>
      <c r="CT38" s="12"/>
      <c r="CU38" s="41">
        <v>32</v>
      </c>
      <c r="CV38" s="1" t="s">
        <v>52</v>
      </c>
      <c r="CX38" s="220" t="str">
        <f>IF(CV38="","",(IFERROR(VLOOKUP(CV38,MembersDetails!C:I,6,FALSE),"GUEST")))</f>
        <v>JB13</v>
      </c>
      <c r="CY38" s="8">
        <v>2.0613425925925927E-2</v>
      </c>
      <c r="CZ38" s="9">
        <v>3.1249999999999997E-3</v>
      </c>
      <c r="DA38" s="9">
        <v>1.7488425925925928E-2</v>
      </c>
      <c r="DB38" s="205"/>
      <c r="DD38" s="98"/>
      <c r="DE38" s="41">
        <v>32</v>
      </c>
      <c r="DH38" s="8"/>
      <c r="DI38" s="9"/>
      <c r="DJ38" s="9">
        <f t="shared" si="10"/>
        <v>0</v>
      </c>
      <c r="DK38" s="41">
        <v>20</v>
      </c>
      <c r="DL38" s="10"/>
      <c r="DM38" s="12"/>
      <c r="DN38" s="41">
        <v>32</v>
      </c>
      <c r="DQ38" s="201" t="str">
        <f>IF(DO38="","",(IFERROR(VLOOKUP(DO38,MembersDetails!C:X,21,FALSE),"GUEST")))</f>
        <v/>
      </c>
      <c r="DR38" s="8"/>
      <c r="DS38" s="9"/>
      <c r="DT38" s="9">
        <f t="shared" si="5"/>
        <v>0</v>
      </c>
      <c r="DU38" s="224" t="str">
        <f t="shared" si="7"/>
        <v/>
      </c>
      <c r="DV38" s="205" t="str">
        <f t="shared" si="8"/>
        <v/>
      </c>
    </row>
    <row r="39" spans="1:126" x14ac:dyDescent="0.25">
      <c r="A39" s="75"/>
      <c r="B39" s="75"/>
      <c r="C39" s="75"/>
      <c r="D39" s="75"/>
      <c r="E39" s="75"/>
      <c r="F39" s="75"/>
      <c r="G39" s="75"/>
      <c r="BQ39" s="108">
        <f>COUNTIF(Table!E:E,BS39)</f>
        <v>1</v>
      </c>
      <c r="BR39" s="41">
        <v>33</v>
      </c>
      <c r="BS39" s="1" t="s">
        <v>69</v>
      </c>
      <c r="BU39" s="8">
        <v>2.0613425925925927E-2</v>
      </c>
      <c r="BV39" s="9">
        <v>7.6388888888888886E-3</v>
      </c>
      <c r="BW39" s="9">
        <v>1.2974537037037038E-2</v>
      </c>
      <c r="BX39" s="41">
        <v>20</v>
      </c>
      <c r="BY39" s="10"/>
      <c r="BZ39" s="12"/>
      <c r="CA39" s="41">
        <v>33</v>
      </c>
      <c r="CB39" s="1" t="s">
        <v>147</v>
      </c>
      <c r="CD39" s="201" t="str">
        <f>IF(CB39="","",(IFERROR(VLOOKUP(CB39,MembersDetails!C:L,9,FALSE),"GUEST")))</f>
        <v>F50</v>
      </c>
      <c r="CE39" s="8">
        <v>2.0127314814814817E-2</v>
      </c>
      <c r="CF39" s="9">
        <v>3.2407407407407406E-3</v>
      </c>
      <c r="CG39" s="9">
        <v>1.6886574074074075E-2</v>
      </c>
      <c r="CH39" s="224">
        <f t="shared" si="3"/>
        <v>1.675925925925929E-2</v>
      </c>
      <c r="CI39" s="205" t="s">
        <v>258</v>
      </c>
      <c r="CJ39" s="75"/>
      <c r="CK39" s="142">
        <f>COUNTIF(Table!E:E,CM39)</f>
        <v>1</v>
      </c>
      <c r="CL39" s="41">
        <v>33</v>
      </c>
      <c r="CM39" s="1" t="s">
        <v>256</v>
      </c>
      <c r="CO39" s="8">
        <v>2.1087962962962961E-2</v>
      </c>
      <c r="CP39" s="9">
        <v>1.3888888888888889E-3</v>
      </c>
      <c r="CQ39" s="9">
        <v>1.9699074074074074E-2</v>
      </c>
      <c r="CR39" s="41">
        <v>20</v>
      </c>
      <c r="CS39" s="10"/>
      <c r="CT39" s="12"/>
      <c r="CU39" s="41">
        <v>33</v>
      </c>
      <c r="CV39" s="1" t="s">
        <v>265</v>
      </c>
      <c r="CX39" s="220" t="str">
        <f>IF(CV39="","",(IFERROR(VLOOKUP(CV39,MembersDetails!C:I,6,FALSE),"GUEST")))</f>
        <v>SM</v>
      </c>
      <c r="CY39" s="8">
        <v>1.9016203703703705E-2</v>
      </c>
      <c r="CZ39" s="9">
        <v>1.1574074074074073E-3</v>
      </c>
      <c r="DA39" s="9">
        <v>1.7858796296296296E-2</v>
      </c>
      <c r="DB39" s="205"/>
      <c r="DD39" s="98"/>
      <c r="DE39" s="41">
        <v>33</v>
      </c>
      <c r="DH39" s="8"/>
      <c r="DI39" s="9"/>
      <c r="DJ39" s="9">
        <f t="shared" si="10"/>
        <v>0</v>
      </c>
      <c r="DK39" s="41">
        <v>20</v>
      </c>
      <c r="DL39" s="10"/>
      <c r="DM39" s="12"/>
      <c r="DN39" s="41">
        <v>33</v>
      </c>
      <c r="DQ39" s="201" t="str">
        <f>IF(DO39="","",(IFERROR(VLOOKUP(DO39,MembersDetails!C:X,21,FALSE),"GUEST")))</f>
        <v/>
      </c>
      <c r="DR39" s="8"/>
      <c r="DS39" s="9"/>
      <c r="DT39" s="9">
        <f t="shared" si="5"/>
        <v>0</v>
      </c>
      <c r="DU39" s="224" t="str">
        <f t="shared" si="7"/>
        <v/>
      </c>
      <c r="DV39" s="205" t="str">
        <f t="shared" si="8"/>
        <v/>
      </c>
    </row>
    <row r="40" spans="1:126" x14ac:dyDescent="0.25">
      <c r="A40" s="75"/>
      <c r="B40" s="75"/>
      <c r="C40" s="75"/>
      <c r="D40" s="75"/>
      <c r="E40" s="75"/>
      <c r="F40" s="75"/>
      <c r="G40" s="75"/>
      <c r="BQ40" s="108">
        <f>COUNTIF(Table!E:E,BS40)</f>
        <v>1</v>
      </c>
      <c r="BR40" s="41">
        <v>34</v>
      </c>
      <c r="BS40" s="1" t="s">
        <v>101</v>
      </c>
      <c r="BU40" s="8">
        <v>2.0648148148148148E-2</v>
      </c>
      <c r="BV40" s="9">
        <v>3.9351851851851857E-3</v>
      </c>
      <c r="BW40" s="9">
        <v>1.6712962962962964E-2</v>
      </c>
      <c r="BX40" s="41">
        <v>20</v>
      </c>
      <c r="BY40" s="10"/>
      <c r="BZ40" s="12"/>
      <c r="CA40" s="41">
        <v>34</v>
      </c>
      <c r="CB40" s="1" t="s">
        <v>262</v>
      </c>
      <c r="CD40" s="201" t="str">
        <f>IF(CB40="","",(IFERROR(VLOOKUP(CB40,MembersDetails!C:L,9,FALSE),"GUEST")))</f>
        <v>V50</v>
      </c>
      <c r="CE40" s="8">
        <v>2.1990740740740741E-2</v>
      </c>
      <c r="CF40" s="9">
        <v>5.0925925925925921E-3</v>
      </c>
      <c r="CG40" s="9">
        <v>1.6898148148148148E-2</v>
      </c>
      <c r="CH40" s="224">
        <f t="shared" si="3"/>
        <v>1.2673611111111111E-2</v>
      </c>
      <c r="CI40" s="205" t="s">
        <v>1453</v>
      </c>
      <c r="CJ40" s="75"/>
      <c r="CK40" s="142">
        <f>COUNTIF(Table!E:E,CM40)</f>
        <v>1</v>
      </c>
      <c r="CL40" s="41">
        <v>34</v>
      </c>
      <c r="CM40" s="1" t="s">
        <v>1454</v>
      </c>
      <c r="CO40" s="8">
        <v>2.1168981481481483E-2</v>
      </c>
      <c r="CP40" s="9">
        <v>4.2013888888888891E-3</v>
      </c>
      <c r="CQ40" s="9">
        <v>1.6967592592592593E-2</v>
      </c>
      <c r="CR40" s="41">
        <v>20</v>
      </c>
      <c r="CS40" s="10"/>
      <c r="CT40" s="12"/>
      <c r="CU40" s="41">
        <v>34</v>
      </c>
      <c r="CV40" s="1" t="s">
        <v>90</v>
      </c>
      <c r="CX40" s="220" t="str">
        <f>IF(CV40="","",(IFERROR(VLOOKUP(CV40,MembersDetails!C:I,6,FALSE),"GUEST")))</f>
        <v>SM</v>
      </c>
      <c r="CY40" s="8">
        <v>1.9247685185185184E-2</v>
      </c>
      <c r="CZ40" s="9">
        <v>1.1574074074074073E-3</v>
      </c>
      <c r="DA40" s="9">
        <v>1.8090277777777775E-2</v>
      </c>
      <c r="DB40" s="205"/>
      <c r="DD40" s="98"/>
      <c r="DE40" s="41">
        <v>34</v>
      </c>
      <c r="DH40" s="8"/>
      <c r="DI40" s="9"/>
      <c r="DJ40" s="9">
        <f t="shared" si="10"/>
        <v>0</v>
      </c>
      <c r="DK40" s="41">
        <v>20</v>
      </c>
      <c r="DL40" s="10"/>
      <c r="DM40" s="12"/>
      <c r="DN40" s="41">
        <v>34</v>
      </c>
      <c r="DQ40" s="201" t="str">
        <f>IF(DO40="","",(IFERROR(VLOOKUP(DO40,MembersDetails!C:X,21,FALSE),"GUEST")))</f>
        <v/>
      </c>
      <c r="DR40" s="8"/>
      <c r="DS40" s="9"/>
      <c r="DT40" s="9">
        <f t="shared" si="5"/>
        <v>0</v>
      </c>
      <c r="DU40" s="224" t="str">
        <f t="shared" si="7"/>
        <v/>
      </c>
      <c r="DV40" s="205" t="str">
        <f t="shared" si="8"/>
        <v/>
      </c>
    </row>
    <row r="41" spans="1:126" x14ac:dyDescent="0.25">
      <c r="A41" s="75"/>
      <c r="B41" s="75"/>
      <c r="C41" s="75"/>
      <c r="D41" s="75"/>
      <c r="E41" s="75"/>
      <c r="F41" s="75"/>
      <c r="G41" s="75"/>
      <c r="BQ41" s="108">
        <f>COUNTIF(Table!E:E,BS41)</f>
        <v>1</v>
      </c>
      <c r="BR41" s="41">
        <v>35</v>
      </c>
      <c r="BS41" s="1" t="s">
        <v>85</v>
      </c>
      <c r="BU41" s="8">
        <v>2.0671296296296295E-2</v>
      </c>
      <c r="BV41" s="9">
        <v>4.3981481481481484E-3</v>
      </c>
      <c r="BW41" s="9">
        <v>1.6273148148148148E-2</v>
      </c>
      <c r="BX41" s="41">
        <v>20</v>
      </c>
      <c r="BY41" s="10"/>
      <c r="BZ41" s="12"/>
      <c r="CA41" s="41">
        <v>35</v>
      </c>
      <c r="CB41" s="1" t="s">
        <v>265</v>
      </c>
      <c r="CD41" s="201" t="str">
        <f>IF(CB41="","",(IFERROR(VLOOKUP(CB41,MembersDetails!C:L,9,FALSE),"GUEST")))</f>
        <v>SM</v>
      </c>
      <c r="CE41" s="8">
        <v>1.9421296296296294E-2</v>
      </c>
      <c r="CF41" s="9">
        <v>2.3148148148148151E-3</v>
      </c>
      <c r="CG41" s="9">
        <v>1.7106481481481479E-2</v>
      </c>
      <c r="CH41" s="224">
        <f t="shared" si="3"/>
        <v>1.1863425925925928E-2</v>
      </c>
      <c r="CI41" s="205" t="s">
        <v>1453</v>
      </c>
      <c r="CJ41" s="75"/>
      <c r="CK41" s="142">
        <f>COUNTIF(Table!E:E,CM41)</f>
        <v>1</v>
      </c>
      <c r="CL41" s="41">
        <v>35</v>
      </c>
      <c r="CM41" s="1" t="s">
        <v>173</v>
      </c>
      <c r="CO41" s="8">
        <v>2.1273148148148149E-2</v>
      </c>
      <c r="CP41" s="9">
        <v>6.7129629629629622E-3</v>
      </c>
      <c r="CQ41" s="9">
        <v>1.4560185185185186E-2</v>
      </c>
      <c r="CR41" s="41">
        <v>20</v>
      </c>
      <c r="CS41" s="10"/>
      <c r="CT41" s="12"/>
      <c r="CU41" s="41">
        <v>35</v>
      </c>
      <c r="CV41" s="1" t="s">
        <v>76</v>
      </c>
      <c r="CX41" s="220" t="str">
        <f>IF(CV41="","",(IFERROR(VLOOKUP(CV41,MembersDetails!C:I,6,FALSE),"GUEST")))</f>
        <v>SM</v>
      </c>
      <c r="CY41" s="8">
        <v>1.9525462962962963E-2</v>
      </c>
      <c r="CZ41" s="9">
        <v>1.3888888888888889E-3</v>
      </c>
      <c r="DA41" s="9">
        <v>1.8136574074074076E-2</v>
      </c>
      <c r="DB41" s="205"/>
      <c r="DD41" s="98"/>
      <c r="DE41" s="41">
        <v>35</v>
      </c>
      <c r="DH41" s="8"/>
      <c r="DI41" s="9"/>
      <c r="DJ41" s="9">
        <f t="shared" si="10"/>
        <v>0</v>
      </c>
      <c r="DK41" s="41">
        <v>20</v>
      </c>
      <c r="DL41" s="10"/>
      <c r="DM41" s="12"/>
      <c r="DN41" s="41">
        <v>35</v>
      </c>
      <c r="DQ41" s="201" t="str">
        <f>IF(DO41="","",(IFERROR(VLOOKUP(DO41,MembersDetails!C:X,21,FALSE),"GUEST")))</f>
        <v/>
      </c>
      <c r="DR41" s="8"/>
      <c r="DS41" s="9"/>
      <c r="DT41" s="9">
        <f t="shared" si="5"/>
        <v>0</v>
      </c>
      <c r="DU41" s="224" t="str">
        <f t="shared" si="7"/>
        <v/>
      </c>
      <c r="DV41" s="205" t="str">
        <f t="shared" si="8"/>
        <v/>
      </c>
    </row>
    <row r="42" spans="1:126" x14ac:dyDescent="0.25">
      <c r="A42" s="75"/>
      <c r="B42" s="75"/>
      <c r="C42" s="75"/>
      <c r="D42" s="75"/>
      <c r="E42" s="75"/>
      <c r="F42" s="75"/>
      <c r="G42" s="75"/>
      <c r="BQ42" s="108">
        <f>COUNTIF(Table!E:E,BS42)</f>
        <v>1</v>
      </c>
      <c r="BR42" s="41">
        <v>36</v>
      </c>
      <c r="BS42" s="139" t="s">
        <v>98</v>
      </c>
      <c r="BU42" s="8">
        <v>2.0694444444444446E-2</v>
      </c>
      <c r="BV42" s="9">
        <v>3.472222222222222E-3</v>
      </c>
      <c r="BW42" s="9">
        <v>1.7222222222222222E-2</v>
      </c>
      <c r="BX42" s="41">
        <v>20</v>
      </c>
      <c r="BY42" s="10"/>
      <c r="BZ42" s="12"/>
      <c r="CA42" s="41">
        <v>36</v>
      </c>
      <c r="CB42" s="139" t="s">
        <v>98</v>
      </c>
      <c r="CD42" s="201" t="str">
        <f>IF(CB42="","",(IFERROR(VLOOKUP(CB42,MembersDetails!C:L,9,FALSE),"GUEST")))</f>
        <v>JB15</v>
      </c>
      <c r="CE42" s="8">
        <v>2.0694444444444446E-2</v>
      </c>
      <c r="CF42" s="9">
        <v>3.472222222222222E-3</v>
      </c>
      <c r="CG42" s="9">
        <v>1.7222222222222222E-2</v>
      </c>
      <c r="CH42" s="224">
        <f t="shared" si="3"/>
        <v>1.2951388888888919E-2</v>
      </c>
      <c r="CI42" s="205" t="s">
        <v>1453</v>
      </c>
      <c r="CJ42" s="75"/>
      <c r="CK42" s="142">
        <f>COUNTIF(Table!E:E,CM42)</f>
        <v>1</v>
      </c>
      <c r="CL42" s="41">
        <v>36</v>
      </c>
      <c r="CM42" t="s">
        <v>255</v>
      </c>
      <c r="CO42" s="8">
        <v>2.1423611111111112E-2</v>
      </c>
      <c r="CP42" s="9">
        <v>6.2499999999999995E-3</v>
      </c>
      <c r="CQ42" s="9">
        <v>1.5173611111111113E-2</v>
      </c>
      <c r="CR42" s="41">
        <v>20</v>
      </c>
      <c r="CS42" s="10"/>
      <c r="CT42" s="12"/>
      <c r="CU42" s="41">
        <v>36</v>
      </c>
      <c r="CV42" s="141" t="s">
        <v>89</v>
      </c>
      <c r="CX42" s="220" t="str">
        <f>IF(CV42="","",(IFERROR(VLOOKUP(CV42,MembersDetails!C:I,6,FALSE),"GUEST")))</f>
        <v>V55</v>
      </c>
      <c r="CY42" s="8">
        <v>2.0671296296296295E-2</v>
      </c>
      <c r="CZ42" s="9">
        <v>2.3842592592592591E-3</v>
      </c>
      <c r="DA42" s="9">
        <v>1.8287037037037036E-2</v>
      </c>
      <c r="DB42" s="205"/>
      <c r="DD42" s="98"/>
      <c r="DE42" s="41">
        <v>36</v>
      </c>
      <c r="DF42"/>
      <c r="DH42" s="8"/>
      <c r="DI42" s="9"/>
      <c r="DJ42" s="9">
        <f t="shared" si="10"/>
        <v>0</v>
      </c>
      <c r="DK42" s="41">
        <v>20</v>
      </c>
      <c r="DL42" s="10"/>
      <c r="DM42" s="12"/>
      <c r="DN42" s="41">
        <v>36</v>
      </c>
      <c r="DQ42" s="201" t="str">
        <f>IF(DO42="","",(IFERROR(VLOOKUP(DO42,MembersDetails!C:X,21,FALSE),"GUEST")))</f>
        <v/>
      </c>
      <c r="DR42" s="8"/>
      <c r="DS42" s="9"/>
      <c r="DT42" s="9">
        <f t="shared" si="5"/>
        <v>0</v>
      </c>
      <c r="DU42" s="224" t="str">
        <f t="shared" si="7"/>
        <v/>
      </c>
      <c r="DV42" s="205" t="str">
        <f t="shared" si="8"/>
        <v/>
      </c>
    </row>
    <row r="43" spans="1:126" x14ac:dyDescent="0.25">
      <c r="A43" s="75"/>
      <c r="B43" s="75"/>
      <c r="C43" s="75"/>
      <c r="D43" s="75"/>
      <c r="E43" s="75"/>
      <c r="F43" s="75"/>
      <c r="G43" s="75"/>
      <c r="BQ43" s="108">
        <f>COUNTIF(Table!E:E,BS43)</f>
        <v>1</v>
      </c>
      <c r="BR43" s="41">
        <v>37</v>
      </c>
      <c r="BS43" s="1" t="s">
        <v>48</v>
      </c>
      <c r="BU43" s="8">
        <v>2.0706018518518519E-2</v>
      </c>
      <c r="BV43" s="9">
        <v>7.1759259259259259E-3</v>
      </c>
      <c r="BW43" s="9">
        <v>1.3530092592592594E-2</v>
      </c>
      <c r="BX43" s="41">
        <v>20</v>
      </c>
      <c r="BY43" s="10"/>
      <c r="BZ43" s="12"/>
      <c r="CA43" s="41">
        <v>37</v>
      </c>
      <c r="CB43" s="1" t="s">
        <v>263</v>
      </c>
      <c r="CD43" s="201" t="str">
        <f>IF(CB43="","",(IFERROR(VLOOKUP(CB43,MembersDetails!C:L,9,FALSE),"GUEST")))</f>
        <v>JG15</v>
      </c>
      <c r="CE43" s="8">
        <v>2.1354166666666664E-2</v>
      </c>
      <c r="CF43" s="9">
        <v>3.9351851851851857E-3</v>
      </c>
      <c r="CG43" s="9">
        <v>1.741898148148148E-2</v>
      </c>
      <c r="CH43" s="224">
        <f t="shared" si="3"/>
        <v>1.5879629629629629E-2</v>
      </c>
      <c r="CI43" s="205" t="s">
        <v>1453</v>
      </c>
      <c r="CJ43" s="75"/>
      <c r="CK43" s="142">
        <f>COUNTIF(Table!E:E,CM43)</f>
        <v>1</v>
      </c>
      <c r="CL43" s="41">
        <v>37</v>
      </c>
      <c r="CM43" s="1" t="s">
        <v>94</v>
      </c>
      <c r="CO43" s="8">
        <v>2.1550925925925928E-2</v>
      </c>
      <c r="CP43" s="9">
        <v>4.6296296296296302E-3</v>
      </c>
      <c r="CQ43" s="9">
        <v>1.6921296296296299E-2</v>
      </c>
      <c r="CR43" s="41">
        <v>20</v>
      </c>
      <c r="CS43" s="10"/>
      <c r="CT43" s="12"/>
      <c r="CU43" s="41">
        <v>37</v>
      </c>
      <c r="CV43" s="1" t="s">
        <v>299</v>
      </c>
      <c r="CX43" s="220" t="str">
        <f>IF(CV43="","",(IFERROR(VLOOKUP(CV43,MembersDetails!C:I,6,FALSE),"GUEST")))</f>
        <v>SW</v>
      </c>
      <c r="CY43" s="8">
        <v>1.9606481481481482E-2</v>
      </c>
      <c r="CZ43" s="9">
        <v>1.1574074074074073E-3</v>
      </c>
      <c r="DA43" s="9">
        <v>1.8449074074074076E-2</v>
      </c>
      <c r="DB43" s="205"/>
      <c r="DD43" s="98"/>
      <c r="DE43" s="41">
        <v>37</v>
      </c>
      <c r="DH43" s="8"/>
      <c r="DI43" s="9"/>
      <c r="DJ43" s="9">
        <f t="shared" si="10"/>
        <v>0</v>
      </c>
      <c r="DK43" s="41">
        <v>20</v>
      </c>
      <c r="DL43" s="10"/>
      <c r="DM43" s="12"/>
      <c r="DN43" s="41">
        <v>37</v>
      </c>
      <c r="DQ43" s="201" t="str">
        <f>IF(DO43="","",(IFERROR(VLOOKUP(DO43,MembersDetails!C:X,21,FALSE),"GUEST")))</f>
        <v/>
      </c>
      <c r="DR43" s="8"/>
      <c r="DS43" s="9"/>
      <c r="DT43" s="9">
        <f t="shared" si="5"/>
        <v>0</v>
      </c>
      <c r="DU43" s="224" t="str">
        <f t="shared" si="7"/>
        <v/>
      </c>
      <c r="DV43" s="205" t="str">
        <f t="shared" si="8"/>
        <v/>
      </c>
    </row>
    <row r="44" spans="1:126" x14ac:dyDescent="0.25">
      <c r="A44" s="75"/>
      <c r="B44" s="75"/>
      <c r="C44" s="75"/>
      <c r="D44" s="75"/>
      <c r="E44" s="75"/>
      <c r="F44" s="75"/>
      <c r="G44" s="75"/>
      <c r="BQ44" s="108">
        <f>COUNTIF(Table!E:E,BS44)</f>
        <v>1</v>
      </c>
      <c r="BR44" s="41">
        <v>38</v>
      </c>
      <c r="BS44" s="1" t="s">
        <v>77</v>
      </c>
      <c r="BU44" s="8">
        <v>2.074074074074074E-2</v>
      </c>
      <c r="BV44" s="9">
        <v>6.7129629629629622E-3</v>
      </c>
      <c r="BW44" s="9">
        <v>1.4027777777777778E-2</v>
      </c>
      <c r="BX44" s="41">
        <v>20</v>
      </c>
      <c r="BY44" s="10"/>
      <c r="BZ44" s="12"/>
      <c r="CA44" s="41">
        <v>38</v>
      </c>
      <c r="CB44" s="1" t="s">
        <v>76</v>
      </c>
      <c r="CD44" s="201" t="str">
        <f>IF(CB44="","",(IFERROR(VLOOKUP(CB44,MembersDetails!C:L,9,FALSE),"GUEST")))</f>
        <v>SM</v>
      </c>
      <c r="CE44" s="8">
        <v>1.9756944444444445E-2</v>
      </c>
      <c r="CF44" s="9">
        <v>2.0833333333333333E-3</v>
      </c>
      <c r="CG44" s="9">
        <v>1.7673611111111112E-2</v>
      </c>
      <c r="CH44" s="224">
        <f t="shared" si="3"/>
        <v>1.1863425925925928E-2</v>
      </c>
      <c r="CI44" s="205" t="s">
        <v>1453</v>
      </c>
      <c r="CJ44" s="75"/>
      <c r="CK44" s="142">
        <f>COUNTIF(Table!E:E,CM44)</f>
        <v>1</v>
      </c>
      <c r="CL44" s="41">
        <v>38</v>
      </c>
      <c r="CM44" s="1" t="s">
        <v>106</v>
      </c>
      <c r="CO44" s="8">
        <v>2.1747685185185186E-2</v>
      </c>
      <c r="CP44" s="9">
        <v>1.2731481481481483E-3</v>
      </c>
      <c r="CQ44" s="9">
        <v>2.0474537037037038E-2</v>
      </c>
      <c r="CR44" s="41">
        <v>20</v>
      </c>
      <c r="CS44" s="10"/>
      <c r="CT44" s="12"/>
      <c r="CU44" s="41">
        <v>38</v>
      </c>
      <c r="CV44" s="1" t="s">
        <v>624</v>
      </c>
      <c r="CX44" s="220" t="str">
        <f>IF(CV44="","",(IFERROR(VLOOKUP(CV44,MembersDetails!C:I,6,FALSE),"GUEST")))</f>
        <v>JB13</v>
      </c>
      <c r="CY44" s="8">
        <v>2.0937499999999998E-2</v>
      </c>
      <c r="CZ44" s="9">
        <v>1.3888888888888889E-3</v>
      </c>
      <c r="DA44" s="9">
        <v>1.954861111111111E-2</v>
      </c>
      <c r="DB44" s="205"/>
      <c r="DD44" s="98"/>
      <c r="DE44" s="41">
        <v>38</v>
      </c>
      <c r="DH44" s="8"/>
      <c r="DI44" s="9"/>
      <c r="DJ44" s="9">
        <f t="shared" si="10"/>
        <v>0</v>
      </c>
      <c r="DK44" s="41">
        <v>20</v>
      </c>
      <c r="DL44" s="10"/>
      <c r="DM44" s="12"/>
      <c r="DN44" s="41">
        <v>38</v>
      </c>
      <c r="DQ44" s="201" t="str">
        <f>IF(DO44="","",(IFERROR(VLOOKUP(DO44,MembersDetails!C:X,21,FALSE),"GUEST")))</f>
        <v/>
      </c>
      <c r="DR44" s="8"/>
      <c r="DS44" s="9"/>
      <c r="DT44" s="9">
        <f t="shared" si="5"/>
        <v>0</v>
      </c>
      <c r="DU44" s="224" t="str">
        <f t="shared" si="7"/>
        <v/>
      </c>
      <c r="DV44" s="205" t="str">
        <f t="shared" si="8"/>
        <v/>
      </c>
    </row>
    <row r="45" spans="1:126" x14ac:dyDescent="0.25">
      <c r="A45" s="75"/>
      <c r="B45" s="75"/>
      <c r="C45" s="75"/>
      <c r="D45" s="75"/>
      <c r="E45" s="75"/>
      <c r="F45" s="75"/>
      <c r="G45" s="75"/>
      <c r="BQ45" s="108">
        <f>COUNTIF(Table!E:E,BS45)</f>
        <v>1</v>
      </c>
      <c r="BR45" s="41">
        <v>39</v>
      </c>
      <c r="BS45" s="1" t="s">
        <v>261</v>
      </c>
      <c r="BU45" s="8">
        <v>2.0763888888888887E-2</v>
      </c>
      <c r="BV45" s="9">
        <v>5.0925925925925921E-3</v>
      </c>
      <c r="BW45" s="9">
        <v>1.5671296296296294E-2</v>
      </c>
      <c r="BX45" s="41">
        <v>20</v>
      </c>
      <c r="BY45" s="10"/>
      <c r="BZ45" s="12"/>
      <c r="CA45" s="41">
        <v>39</v>
      </c>
      <c r="CB45" s="1" t="s">
        <v>299</v>
      </c>
      <c r="CD45" s="201" t="str">
        <f>IF(CB45="","",(IFERROR(VLOOKUP(CB45,MembersDetails!C:L,9,FALSE),"GUEST")))</f>
        <v>SW</v>
      </c>
      <c r="CE45" s="8">
        <v>1.9745370370370371E-2</v>
      </c>
      <c r="CF45" s="9">
        <v>1.8518518518518517E-3</v>
      </c>
      <c r="CG45" s="9">
        <v>1.789351851851852E-2</v>
      </c>
      <c r="CH45" s="224">
        <f t="shared" si="3"/>
        <v>1.3935185185185215E-2</v>
      </c>
      <c r="CI45" s="205" t="s">
        <v>1453</v>
      </c>
      <c r="CJ45" s="75"/>
      <c r="CK45" s="142">
        <f>COUNTIF(Table!E:E,CM45)</f>
        <v>1</v>
      </c>
      <c r="CL45" s="41">
        <v>39</v>
      </c>
      <c r="CM45" s="1" t="s">
        <v>99</v>
      </c>
      <c r="CO45" s="8">
        <v>2.2025462962962958E-2</v>
      </c>
      <c r="CP45" s="9">
        <v>5.208333333333333E-3</v>
      </c>
      <c r="CQ45" s="9">
        <v>1.6817129629629626E-2</v>
      </c>
      <c r="CR45" s="41">
        <v>20</v>
      </c>
      <c r="CS45" s="10"/>
      <c r="CT45" s="12"/>
      <c r="CU45" s="41">
        <v>39</v>
      </c>
      <c r="CV45" s="1" t="s">
        <v>256</v>
      </c>
      <c r="CX45" s="220" t="str">
        <f>IF(CV45="","",(IFERROR(VLOOKUP(CV45,MembersDetails!C:I,6,FALSE),"GUEST")))</f>
        <v>GUEST</v>
      </c>
      <c r="CY45" s="8">
        <v>2.1087962962962961E-2</v>
      </c>
      <c r="CZ45" s="9">
        <v>1.3888888888888889E-3</v>
      </c>
      <c r="DA45" s="9">
        <v>1.9699074074074074E-2</v>
      </c>
      <c r="DB45" s="205"/>
      <c r="DD45" s="98"/>
      <c r="DE45" s="41">
        <v>39</v>
      </c>
      <c r="DH45" s="8"/>
      <c r="DI45" s="9"/>
      <c r="DJ45" s="9">
        <f t="shared" si="10"/>
        <v>0</v>
      </c>
      <c r="DK45" s="41">
        <v>20</v>
      </c>
      <c r="DL45" s="10"/>
      <c r="DM45" s="12"/>
      <c r="DN45" s="41">
        <v>39</v>
      </c>
      <c r="DQ45" s="201" t="str">
        <f>IF(DO45="","",(IFERROR(VLOOKUP(DO45,MembersDetails!C:X,21,FALSE),"GUEST")))</f>
        <v/>
      </c>
      <c r="DR45" s="8"/>
      <c r="DS45" s="9"/>
      <c r="DT45" s="9">
        <f t="shared" si="5"/>
        <v>0</v>
      </c>
      <c r="DU45" s="224" t="str">
        <f t="shared" si="7"/>
        <v/>
      </c>
      <c r="DV45" s="205" t="str">
        <f t="shared" si="8"/>
        <v/>
      </c>
    </row>
    <row r="46" spans="1:126" x14ac:dyDescent="0.25">
      <c r="A46" s="75"/>
      <c r="B46" s="75"/>
      <c r="C46" s="75"/>
      <c r="D46" s="75"/>
      <c r="E46" s="75"/>
      <c r="F46" s="75"/>
      <c r="G46" s="75"/>
      <c r="BQ46" s="108">
        <f>COUNTIF(Table!E:E,BS46)</f>
        <v>1</v>
      </c>
      <c r="BR46" s="41">
        <v>40</v>
      </c>
      <c r="BS46" s="1" t="s">
        <v>95</v>
      </c>
      <c r="BU46" s="8">
        <v>2.1157407407407406E-2</v>
      </c>
      <c r="BV46" s="9">
        <v>6.0185185185185177E-3</v>
      </c>
      <c r="BW46" s="9">
        <v>1.5138888888888889E-2</v>
      </c>
      <c r="BX46" s="41">
        <v>20</v>
      </c>
      <c r="BY46" s="10"/>
      <c r="BZ46" s="12"/>
      <c r="CA46" s="41">
        <v>40</v>
      </c>
      <c r="CB46" s="1" t="s">
        <v>52</v>
      </c>
      <c r="CD46" s="201" t="str">
        <f>IF(CB46="","",(IFERROR(VLOOKUP(CB46,MembersDetails!C:L,9,FALSE),"GUEST")))</f>
        <v>JB13</v>
      </c>
      <c r="CE46" s="8">
        <v>2.1423611111111112E-2</v>
      </c>
      <c r="CF46" s="9">
        <v>3.2407407407407406E-3</v>
      </c>
      <c r="CG46" s="9">
        <v>1.818287037037037E-2</v>
      </c>
      <c r="CH46" s="224">
        <f t="shared" si="3"/>
        <v>1.4398148148148181E-2</v>
      </c>
      <c r="CI46" s="205" t="s">
        <v>1453</v>
      </c>
      <c r="CJ46" s="75"/>
      <c r="CK46" s="142">
        <f>COUNTIF(Table!E:E,CM46)</f>
        <v>1</v>
      </c>
      <c r="CL46" s="41">
        <v>40</v>
      </c>
      <c r="CM46" s="1" t="s">
        <v>95</v>
      </c>
      <c r="CO46" s="8">
        <v>2.2453703703703708E-2</v>
      </c>
      <c r="CP46" s="9">
        <v>5.9027777777777776E-3</v>
      </c>
      <c r="CQ46" s="9">
        <v>1.6550925925925931E-2</v>
      </c>
      <c r="CR46" s="41">
        <v>20</v>
      </c>
      <c r="CS46" s="10"/>
      <c r="CT46" s="12"/>
      <c r="CU46" s="41">
        <v>40</v>
      </c>
      <c r="CV46" s="1" t="s">
        <v>106</v>
      </c>
      <c r="CX46" s="220" t="str">
        <f>IF(CV46="","",(IFERROR(VLOOKUP(CV46,MembersDetails!C:I,6,FALSE),"GUEST")))</f>
        <v>F40</v>
      </c>
      <c r="CY46" s="8">
        <v>2.1747685185185186E-2</v>
      </c>
      <c r="CZ46" s="9">
        <v>1.2731481481481483E-3</v>
      </c>
      <c r="DA46" s="9">
        <v>2.0474537037037038E-2</v>
      </c>
      <c r="DB46" s="205"/>
      <c r="DD46" s="98"/>
      <c r="DE46" s="41">
        <v>40</v>
      </c>
      <c r="DH46" s="8"/>
      <c r="DI46" s="9"/>
      <c r="DJ46" s="9">
        <f t="shared" si="10"/>
        <v>0</v>
      </c>
      <c r="DK46" s="41">
        <v>20</v>
      </c>
      <c r="DL46" s="10"/>
      <c r="DM46" s="12"/>
      <c r="DN46" s="41">
        <v>40</v>
      </c>
      <c r="DQ46" s="201" t="str">
        <f>IF(DO46="","",(IFERROR(VLOOKUP(DO46,MembersDetails!C:X,21,FALSE),"GUEST")))</f>
        <v/>
      </c>
      <c r="DR46" s="8"/>
      <c r="DS46" s="9"/>
      <c r="DT46" s="9">
        <f t="shared" si="5"/>
        <v>0</v>
      </c>
      <c r="DU46" s="224" t="str">
        <f t="shared" si="7"/>
        <v/>
      </c>
      <c r="DV46" s="205" t="str">
        <f t="shared" si="8"/>
        <v/>
      </c>
    </row>
    <row r="47" spans="1:126" ht="15.75" thickBot="1" x14ac:dyDescent="0.3">
      <c r="A47" s="75"/>
      <c r="B47" s="75"/>
      <c r="C47" s="75"/>
      <c r="D47" s="75"/>
      <c r="E47" s="75"/>
      <c r="F47" s="75"/>
      <c r="G47" s="75"/>
      <c r="BQ47" s="108">
        <f>COUNTIF(Table!E:E,BS47)</f>
        <v>1</v>
      </c>
      <c r="BR47" s="41">
        <v>41</v>
      </c>
      <c r="BS47" s="1" t="s">
        <v>263</v>
      </c>
      <c r="BU47" s="8">
        <v>2.1354166666666664E-2</v>
      </c>
      <c r="BV47" s="9">
        <v>3.9351851851851857E-3</v>
      </c>
      <c r="BW47" s="9">
        <v>1.741898148148148E-2</v>
      </c>
      <c r="BX47" s="41">
        <v>20</v>
      </c>
      <c r="BY47" s="10"/>
      <c r="BZ47" s="12"/>
      <c r="CA47" s="41">
        <v>41</v>
      </c>
      <c r="CB47" s="1" t="s">
        <v>90</v>
      </c>
      <c r="CD47" s="201" t="str">
        <f>IF(CB47="","",(IFERROR(VLOOKUP(CB47,MembersDetails!C:L,9,FALSE),"GUEST")))</f>
        <v>SM</v>
      </c>
      <c r="CE47" s="8">
        <v>2.0277777777777777E-2</v>
      </c>
      <c r="CF47" s="9">
        <v>2.0833333333333333E-3</v>
      </c>
      <c r="CG47" s="9">
        <v>1.8194444444444444E-2</v>
      </c>
      <c r="CH47" s="224">
        <f t="shared" si="3"/>
        <v>1.1863425925925928E-2</v>
      </c>
      <c r="CI47" s="205" t="s">
        <v>1453</v>
      </c>
      <c r="CJ47" s="75"/>
      <c r="CK47" s="10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219"/>
      <c r="DD47" s="98"/>
      <c r="DE47" s="41">
        <v>41</v>
      </c>
      <c r="DH47" s="8"/>
      <c r="DI47" s="9"/>
      <c r="DJ47" s="9">
        <f t="shared" si="10"/>
        <v>0</v>
      </c>
      <c r="DK47" s="41">
        <v>20</v>
      </c>
      <c r="DL47" s="10"/>
      <c r="DM47" s="12"/>
      <c r="DN47" s="41">
        <v>41</v>
      </c>
      <c r="DQ47" s="201" t="str">
        <f>IF(DO47="","",(IFERROR(VLOOKUP(DO47,MembersDetails!C:X,21,FALSE),"GUEST")))</f>
        <v/>
      </c>
      <c r="DR47" s="8"/>
      <c r="DS47" s="9"/>
      <c r="DT47" s="9">
        <f t="shared" si="5"/>
        <v>0</v>
      </c>
      <c r="DU47" s="224" t="str">
        <f t="shared" si="7"/>
        <v/>
      </c>
      <c r="DV47" s="205" t="str">
        <f t="shared" si="8"/>
        <v/>
      </c>
    </row>
    <row r="48" spans="1:126" x14ac:dyDescent="0.25">
      <c r="B48" s="80"/>
      <c r="C48" s="80"/>
      <c r="D48" s="80"/>
      <c r="E48" s="80"/>
      <c r="F48" s="80"/>
      <c r="G48" s="80"/>
      <c r="AV48" s="201"/>
      <c r="BQ48" s="108">
        <f>COUNTIF(Table!E:E,BS48)</f>
        <v>1</v>
      </c>
      <c r="BR48" s="41">
        <v>42</v>
      </c>
      <c r="BS48" s="1" t="s">
        <v>52</v>
      </c>
      <c r="BU48" s="8">
        <v>2.1423611111111112E-2</v>
      </c>
      <c r="BV48" s="9">
        <v>3.2407407407407406E-3</v>
      </c>
      <c r="BW48" s="9">
        <v>1.818287037037037E-2</v>
      </c>
      <c r="BX48" s="41">
        <v>20</v>
      </c>
      <c r="BY48" s="10"/>
      <c r="BZ48" s="12"/>
      <c r="CA48" s="41">
        <v>42</v>
      </c>
      <c r="CB48" s="1" t="s">
        <v>624</v>
      </c>
      <c r="CD48" s="201" t="str">
        <f>IF(CB48="","",(IFERROR(VLOOKUP(CB48,MembersDetails!C:L,9,FALSE),"GUEST")))</f>
        <v>JB13</v>
      </c>
      <c r="CE48" s="8">
        <v>2.0520833333333332E-2</v>
      </c>
      <c r="CF48" s="9">
        <v>1.6203703703703703E-3</v>
      </c>
      <c r="CG48" s="9">
        <v>1.8900462962962963E-2</v>
      </c>
      <c r="CH48" s="224">
        <f t="shared" si="3"/>
        <v>1.4398148148148181E-2</v>
      </c>
      <c r="CI48" s="205" t="s">
        <v>1453</v>
      </c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203"/>
      <c r="DC48" s="201"/>
      <c r="DD48" s="98"/>
      <c r="DE48" s="202">
        <v>42</v>
      </c>
      <c r="DF48" s="201"/>
      <c r="DG48" s="201"/>
      <c r="DH48" s="8"/>
      <c r="DI48" s="9"/>
      <c r="DJ48" s="9">
        <f t="shared" ref="DJ48:DJ50" si="11">DH48-DI48</f>
        <v>0</v>
      </c>
      <c r="DK48" s="202">
        <v>20</v>
      </c>
      <c r="DL48" s="10"/>
      <c r="DM48" s="12"/>
      <c r="DN48" s="202">
        <v>42</v>
      </c>
      <c r="DO48" s="201"/>
      <c r="DP48" s="201"/>
      <c r="DQ48" s="201" t="str">
        <f>IF(DO48="","",(IFERROR(VLOOKUP(DO48,MembersDetails!C:X,21,FALSE),"GUEST")))</f>
        <v/>
      </c>
      <c r="DR48" s="8"/>
      <c r="DS48" s="9"/>
      <c r="DT48" s="9">
        <f t="shared" ref="DT48:DT50" si="12">DR48-DS48</f>
        <v>0</v>
      </c>
      <c r="DU48" s="224" t="str">
        <f t="shared" si="7"/>
        <v/>
      </c>
      <c r="DV48" s="205" t="str">
        <f t="shared" si="8"/>
        <v/>
      </c>
    </row>
    <row r="49" spans="8:127" x14ac:dyDescent="0.25">
      <c r="AV49" s="201"/>
      <c r="BQ49" s="108">
        <f>COUNTIF(Table!E:E,BS49)</f>
        <v>1</v>
      </c>
      <c r="BR49" s="41">
        <v>43</v>
      </c>
      <c r="BS49" s="1" t="s">
        <v>256</v>
      </c>
      <c r="BU49" s="8">
        <v>2.1516203703703704E-2</v>
      </c>
      <c r="BV49" s="9">
        <v>4.6296296296296293E-4</v>
      </c>
      <c r="BW49" s="9">
        <v>2.105324074074074E-2</v>
      </c>
      <c r="BX49" s="41">
        <v>20</v>
      </c>
      <c r="BY49" s="10"/>
      <c r="BZ49" s="12"/>
      <c r="CA49" s="41">
        <v>43</v>
      </c>
      <c r="CB49" s="1" t="s">
        <v>106</v>
      </c>
      <c r="CD49" s="201" t="str">
        <f>IF(CB49="","",(IFERROR(VLOOKUP(CB49,MembersDetails!C:L,9,FALSE),"GUEST")))</f>
        <v>F40</v>
      </c>
      <c r="CE49" s="8">
        <v>2.0381944444444446E-2</v>
      </c>
      <c r="CF49" s="9">
        <v>0</v>
      </c>
      <c r="CG49" s="9">
        <v>2.0381944444444446E-2</v>
      </c>
      <c r="CH49" s="224">
        <f t="shared" si="3"/>
        <v>1.4583333333333365E-2</v>
      </c>
      <c r="CI49" s="205" t="s">
        <v>1453</v>
      </c>
      <c r="DC49" s="201"/>
      <c r="DD49" s="98"/>
      <c r="DE49" s="202">
        <v>43</v>
      </c>
      <c r="DF49" s="201"/>
      <c r="DG49" s="201"/>
      <c r="DH49" s="8"/>
      <c r="DI49" s="9"/>
      <c r="DJ49" s="9">
        <f t="shared" si="11"/>
        <v>0</v>
      </c>
      <c r="DK49" s="202">
        <v>20</v>
      </c>
      <c r="DL49" s="10"/>
      <c r="DM49" s="12"/>
      <c r="DN49" s="202">
        <v>43</v>
      </c>
      <c r="DO49" s="201"/>
      <c r="DP49" s="201"/>
      <c r="DQ49" s="201" t="str">
        <f>IF(DO49="","",(IFERROR(VLOOKUP(DO49,MembersDetails!C:X,21,FALSE),"GUEST")))</f>
        <v/>
      </c>
      <c r="DR49" s="8"/>
      <c r="DS49" s="9"/>
      <c r="DT49" s="9">
        <f t="shared" si="12"/>
        <v>0</v>
      </c>
      <c r="DU49" s="224" t="str">
        <f t="shared" si="7"/>
        <v/>
      </c>
      <c r="DV49" s="205" t="str">
        <f t="shared" si="8"/>
        <v/>
      </c>
    </row>
    <row r="50" spans="8:127" x14ac:dyDescent="0.25">
      <c r="AV50" s="201"/>
      <c r="BQ50" s="108">
        <f>COUNTIF(Table!E:E,BS50)</f>
        <v>1</v>
      </c>
      <c r="BR50" s="41">
        <v>44</v>
      </c>
      <c r="BS50" s="1" t="s">
        <v>262</v>
      </c>
      <c r="BU50" s="8">
        <v>2.1990740740740741E-2</v>
      </c>
      <c r="BV50" s="9">
        <v>5.0925925925925921E-3</v>
      </c>
      <c r="BW50" s="9">
        <v>1.6898148148148148E-2</v>
      </c>
      <c r="BX50" s="41">
        <v>20</v>
      </c>
      <c r="BY50" s="10"/>
      <c r="BZ50" s="12"/>
      <c r="CA50" s="41">
        <v>44</v>
      </c>
      <c r="CB50" s="1" t="s">
        <v>256</v>
      </c>
      <c r="CD50" s="201" t="str">
        <f>IF(CB50="","",(IFERROR(VLOOKUP(CB50,MembersDetails!C:L,9,FALSE),"GUEST")))</f>
        <v>GUEST</v>
      </c>
      <c r="CE50" s="8">
        <v>2.1516203703703704E-2</v>
      </c>
      <c r="CF50" s="9">
        <v>4.6296296296296293E-4</v>
      </c>
      <c r="CG50" s="9">
        <v>2.105324074074074E-2</v>
      </c>
      <c r="CH50" s="224" t="e">
        <f t="shared" si="3"/>
        <v>#N/A</v>
      </c>
      <c r="CI50" s="205" t="s">
        <v>1453</v>
      </c>
      <c r="DC50" s="201"/>
      <c r="DD50" s="238"/>
      <c r="DE50" s="5">
        <v>44</v>
      </c>
      <c r="DF50" s="4"/>
      <c r="DG50" s="4"/>
      <c r="DH50" s="239"/>
      <c r="DI50" s="240"/>
      <c r="DJ50" s="240">
        <f t="shared" si="11"/>
        <v>0</v>
      </c>
      <c r="DK50" s="5">
        <v>20</v>
      </c>
      <c r="DL50" s="241"/>
      <c r="DM50" s="242"/>
      <c r="DN50" s="5">
        <v>44</v>
      </c>
      <c r="DO50" s="4"/>
      <c r="DP50" s="4"/>
      <c r="DQ50" s="201" t="str">
        <f>IF(DO50="","",(IFERROR(VLOOKUP(DO50,MembersDetails!C:X,21,FALSE),"GUEST")))</f>
        <v/>
      </c>
      <c r="DR50" s="239"/>
      <c r="DS50" s="240"/>
      <c r="DT50" s="240">
        <f t="shared" si="12"/>
        <v>0</v>
      </c>
      <c r="DU50" s="243" t="str">
        <f t="shared" si="7"/>
        <v/>
      </c>
      <c r="DV50" s="244" t="str">
        <f t="shared" si="8"/>
        <v/>
      </c>
    </row>
    <row r="51" spans="8:127" ht="15.75" thickBot="1" x14ac:dyDescent="0.3">
      <c r="H51" s="3"/>
      <c r="AV51" s="201"/>
      <c r="BQ51" s="10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225"/>
      <c r="CI51" s="102"/>
      <c r="DC51" s="110"/>
      <c r="DD51" s="222"/>
      <c r="DE51" s="245"/>
      <c r="DF51" s="245"/>
      <c r="DG51" s="245"/>
      <c r="DH51" s="245"/>
      <c r="DI51" s="245"/>
      <c r="DJ51" s="245"/>
      <c r="DK51" s="245"/>
      <c r="DL51" s="245"/>
      <c r="DM51" s="245"/>
      <c r="DN51" s="245"/>
      <c r="DO51" s="245"/>
      <c r="DP51" s="245"/>
      <c r="DQ51" s="245"/>
      <c r="DR51" s="245"/>
      <c r="DS51" s="245"/>
      <c r="DT51" s="245"/>
      <c r="DU51" s="245"/>
      <c r="DV51" s="246"/>
      <c r="DW51" s="75"/>
    </row>
    <row r="52" spans="8:127" x14ac:dyDescent="0.25">
      <c r="AV52" s="201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</row>
    <row r="53" spans="8:127" x14ac:dyDescent="0.25">
      <c r="AV53" s="201"/>
      <c r="BP53" s="4"/>
      <c r="BQ53" s="105"/>
    </row>
  </sheetData>
  <sortState ref="T7:Y28">
    <sortCondition ref="Y7:Y28"/>
  </sortState>
  <mergeCells count="19">
    <mergeCell ref="B2:G2"/>
    <mergeCell ref="CM4:CQ4"/>
    <mergeCell ref="CV4:DA4"/>
    <mergeCell ref="CQ2:CT2"/>
    <mergeCell ref="AI2:AL2"/>
    <mergeCell ref="AE4:AI4"/>
    <mergeCell ref="BW2:BZ2"/>
    <mergeCell ref="BS4:BW4"/>
    <mergeCell ref="CB4:CG4"/>
    <mergeCell ref="AY4:BC4"/>
    <mergeCell ref="BH4:BM4"/>
    <mergeCell ref="DO4:DT4"/>
    <mergeCell ref="T4:Y4"/>
    <mergeCell ref="BC2:BF2"/>
    <mergeCell ref="O2:R2"/>
    <mergeCell ref="DJ2:DM2"/>
    <mergeCell ref="DF4:DJ4"/>
    <mergeCell ref="K4:O4"/>
    <mergeCell ref="AN4:AS4"/>
  </mergeCells>
  <conditionalFormatting sqref="CG7:CG50">
    <cfRule type="cellIs" dxfId="0" priority="1" operator="lessThanOrEqual">
      <formula>$CH$7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Names!$A:$A</xm:f>
          </x14:formula1>
          <xm:sqref>CM7:CM46 CV7:CV46 BH7 K7:K28 DF7:DF50 AE7:AE25 BS7:BS50 CB7:CB50 AY7:AY30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49"/>
  <sheetViews>
    <sheetView topLeftCell="AE1" workbookViewId="0">
      <selection activeCell="AL20" sqref="AL20"/>
    </sheetView>
  </sheetViews>
  <sheetFormatPr defaultColWidth="9.140625" defaultRowHeight="15" x14ac:dyDescent="0.25"/>
  <cols>
    <col min="1" max="1" width="3.85546875" style="1" customWidth="1"/>
    <col min="2" max="2" width="6.42578125" style="92" customWidth="1"/>
    <col min="3" max="3" width="19.5703125" style="18" bestFit="1" customWidth="1"/>
    <col min="4" max="4" width="0.85546875" style="1" customWidth="1"/>
    <col min="5" max="5" width="10" style="41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285156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92" customWidth="1"/>
    <col min="17" max="17" width="19.5703125" style="18" bestFit="1" customWidth="1"/>
    <col min="18" max="18" width="0.85546875" style="1" customWidth="1"/>
    <col min="19" max="19" width="10" style="41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285156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9.140625" style="1" customWidth="1"/>
    <col min="29" max="29" width="3.85546875" style="1" customWidth="1"/>
    <col min="30" max="30" width="6.42578125" style="92" customWidth="1"/>
    <col min="31" max="31" width="19.5703125" style="18" bestFit="1" customWidth="1"/>
    <col min="32" max="32" width="0.85546875" style="1" customWidth="1"/>
    <col min="33" max="33" width="10" style="41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285156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44" width="6.42578125" style="92" customWidth="1"/>
    <col min="45" max="45" width="19.5703125" style="18" bestFit="1" customWidth="1"/>
    <col min="46" max="46" width="0.85546875" style="1" customWidth="1"/>
    <col min="47" max="47" width="10" style="41" bestFit="1" customWidth="1"/>
    <col min="48" max="48" width="0.85546875" style="1" customWidth="1"/>
    <col min="49" max="49" width="11.42578125" style="1" bestFit="1" customWidth="1"/>
    <col min="50" max="50" width="0.85546875" style="1" customWidth="1"/>
    <col min="51" max="51" width="10.28515625" style="1" bestFit="1" customWidth="1"/>
    <col min="52" max="52" width="0.85546875" style="1" customWidth="1"/>
    <col min="53" max="53" width="13.7109375" style="1" hidden="1" customWidth="1"/>
    <col min="54" max="54" width="13" style="1" hidden="1" customWidth="1"/>
    <col min="55" max="55" width="9.140625" style="1"/>
    <col min="56" max="56" width="9.140625" style="1" customWidth="1"/>
    <col min="57" max="57" width="3.85546875" style="1" customWidth="1"/>
    <col min="58" max="58" width="6.42578125" style="92" customWidth="1"/>
    <col min="59" max="59" width="19.5703125" style="18" bestFit="1" customWidth="1"/>
    <col min="60" max="60" width="0.85546875" style="1" customWidth="1"/>
    <col min="61" max="61" width="10" style="41" bestFit="1" customWidth="1"/>
    <col min="62" max="62" width="0.85546875" style="1" customWidth="1"/>
    <col min="63" max="63" width="11.42578125" style="1" bestFit="1" customWidth="1"/>
    <col min="64" max="64" width="0.85546875" style="1" customWidth="1"/>
    <col min="65" max="65" width="10.28515625" style="1" bestFit="1" customWidth="1"/>
    <col min="66" max="66" width="0.85546875" style="1" customWidth="1"/>
    <col min="67" max="67" width="13.7109375" style="1" hidden="1" customWidth="1"/>
    <col min="68" max="68" width="13" style="1" hidden="1" customWidth="1"/>
    <col min="69" max="69" width="9.140625" style="1"/>
    <col min="70" max="70" width="9.140625" style="1" customWidth="1"/>
    <col min="71" max="71" width="3.85546875" style="1" customWidth="1"/>
    <col min="72" max="72" width="6.42578125" style="92" customWidth="1"/>
    <col min="73" max="73" width="19.5703125" style="18" bestFit="1" customWidth="1"/>
    <col min="74" max="74" width="0.85546875" style="1" customWidth="1"/>
    <col min="75" max="75" width="10" style="41" bestFit="1" customWidth="1"/>
    <col min="76" max="76" width="0.85546875" style="1" customWidth="1"/>
    <col min="77" max="77" width="11.42578125" style="1" bestFit="1" customWidth="1"/>
    <col min="78" max="78" width="0.85546875" style="1" customWidth="1"/>
    <col min="79" max="79" width="10.28515625" style="1" bestFit="1" customWidth="1"/>
    <col min="80" max="80" width="0.85546875" style="1" customWidth="1"/>
    <col min="81" max="81" width="13.7109375" style="1" hidden="1" customWidth="1"/>
    <col min="82" max="82" width="13" style="1" hidden="1" customWidth="1"/>
    <col min="83" max="83" width="9.140625" style="1"/>
    <col min="84" max="84" width="9.140625" style="1" customWidth="1"/>
    <col min="85" max="85" width="3.28515625" style="1" customWidth="1"/>
    <col min="86" max="86" width="6.42578125" style="92" customWidth="1"/>
    <col min="87" max="87" width="19.5703125" style="18" bestFit="1" customWidth="1"/>
    <col min="88" max="88" width="0.85546875" style="1" customWidth="1"/>
    <col min="89" max="89" width="10" style="41" bestFit="1" customWidth="1"/>
    <col min="90" max="90" width="0.85546875" style="1" customWidth="1"/>
    <col min="91" max="91" width="11.42578125" style="1" bestFit="1" customWidth="1"/>
    <col min="92" max="92" width="0.85546875" style="1" customWidth="1"/>
    <col min="93" max="93" width="10.28515625" style="1" bestFit="1" customWidth="1"/>
    <col min="94" max="94" width="0.85546875" style="1" customWidth="1"/>
    <col min="95" max="95" width="13.7109375" style="1" hidden="1" customWidth="1"/>
    <col min="96" max="96" width="13" style="1" hidden="1" customWidth="1"/>
    <col min="97" max="97" width="9.140625" style="1"/>
    <col min="98" max="98" width="9.140625" style="1" customWidth="1"/>
    <col min="99" max="16384" width="9.140625" style="1"/>
  </cols>
  <sheetData>
    <row r="1" spans="1:98" ht="15.75" thickBot="1" x14ac:dyDescent="0.3">
      <c r="A1" s="104"/>
      <c r="B1" s="105"/>
      <c r="C1" s="19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P1" s="105"/>
      <c r="Q1" s="19"/>
      <c r="R1" s="4"/>
      <c r="S1" s="5"/>
      <c r="T1" s="4"/>
      <c r="U1" s="4"/>
      <c r="V1" s="4"/>
      <c r="W1" s="4"/>
      <c r="X1" s="4"/>
      <c r="Y1" s="4"/>
      <c r="Z1" s="4"/>
      <c r="AA1" s="4"/>
      <c r="AB1" s="4"/>
      <c r="AD1" s="105"/>
      <c r="AE1" s="19"/>
      <c r="AF1" s="4"/>
      <c r="AG1" s="5"/>
      <c r="AH1" s="4"/>
      <c r="AI1" s="4"/>
      <c r="AJ1" s="4"/>
      <c r="AK1" s="4"/>
      <c r="AL1" s="4"/>
      <c r="AM1" s="4"/>
      <c r="AN1" s="4"/>
      <c r="AO1" s="4"/>
      <c r="AP1" s="4"/>
      <c r="AR1" s="105"/>
      <c r="AS1" s="19"/>
      <c r="AT1" s="4"/>
      <c r="AU1" s="5"/>
      <c r="AV1" s="4"/>
      <c r="AW1" s="4"/>
      <c r="AX1" s="4"/>
      <c r="AY1" s="4"/>
      <c r="AZ1" s="4"/>
      <c r="BA1" s="4"/>
      <c r="BB1" s="4"/>
      <c r="BC1" s="4"/>
      <c r="BD1" s="4"/>
      <c r="BF1" s="105"/>
      <c r="BG1" s="19"/>
      <c r="BH1" s="4"/>
      <c r="BI1" s="5"/>
      <c r="BJ1" s="4"/>
      <c r="BK1" s="4"/>
      <c r="BL1" s="4"/>
      <c r="BM1" s="4"/>
      <c r="BN1" s="4"/>
      <c r="BO1" s="4"/>
      <c r="BP1" s="4"/>
      <c r="BQ1" s="4"/>
      <c r="BR1" s="4"/>
      <c r="BT1" s="105"/>
      <c r="BU1" s="19"/>
      <c r="BV1" s="4"/>
      <c r="BW1" s="5"/>
      <c r="BX1" s="4"/>
      <c r="BY1" s="4"/>
      <c r="BZ1" s="4"/>
      <c r="CA1" s="4"/>
      <c r="CB1" s="4"/>
      <c r="CC1" s="4"/>
      <c r="CD1" s="4"/>
      <c r="CE1" s="4"/>
      <c r="CF1" s="4"/>
      <c r="CH1" s="105"/>
      <c r="CI1" s="19"/>
      <c r="CJ1" s="4"/>
      <c r="CK1" s="5"/>
      <c r="CL1" s="4"/>
      <c r="CM1" s="4"/>
      <c r="CN1" s="4"/>
      <c r="CO1" s="4"/>
      <c r="CP1" s="4"/>
      <c r="CQ1" s="4"/>
      <c r="CR1" s="4"/>
      <c r="CS1" s="4"/>
      <c r="CT1" s="4"/>
    </row>
    <row r="2" spans="1:98" ht="21" x14ac:dyDescent="0.35">
      <c r="A2" s="104"/>
      <c r="B2" s="106"/>
      <c r="C2" s="278" t="s">
        <v>215</v>
      </c>
      <c r="D2" s="279"/>
      <c r="E2" s="279"/>
      <c r="F2" s="279"/>
      <c r="G2" s="279"/>
      <c r="H2" s="279"/>
      <c r="I2" s="279"/>
      <c r="J2" s="279"/>
      <c r="K2" s="279"/>
      <c r="L2" s="279"/>
      <c r="M2" s="280"/>
      <c r="N2" s="107"/>
      <c r="O2" s="75"/>
      <c r="P2" s="106"/>
      <c r="Q2" s="278" t="s">
        <v>216</v>
      </c>
      <c r="R2" s="279"/>
      <c r="S2" s="279"/>
      <c r="T2" s="279"/>
      <c r="U2" s="279"/>
      <c r="V2" s="279"/>
      <c r="W2" s="279"/>
      <c r="X2" s="279"/>
      <c r="Y2" s="279"/>
      <c r="Z2" s="279"/>
      <c r="AA2" s="280"/>
      <c r="AB2" s="107"/>
      <c r="AD2" s="106"/>
      <c r="AE2" s="278" t="s">
        <v>217</v>
      </c>
      <c r="AF2" s="279"/>
      <c r="AG2" s="279"/>
      <c r="AH2" s="279"/>
      <c r="AI2" s="279"/>
      <c r="AJ2" s="279"/>
      <c r="AK2" s="279"/>
      <c r="AL2" s="279"/>
      <c r="AM2" s="279"/>
      <c r="AN2" s="279"/>
      <c r="AO2" s="280"/>
      <c r="AP2" s="107"/>
      <c r="AQ2" s="75"/>
      <c r="AR2" s="106"/>
      <c r="AS2" s="278" t="s">
        <v>218</v>
      </c>
      <c r="AT2" s="279"/>
      <c r="AU2" s="279"/>
      <c r="AV2" s="279"/>
      <c r="AW2" s="279"/>
      <c r="AX2" s="279"/>
      <c r="AY2" s="279"/>
      <c r="AZ2" s="279"/>
      <c r="BA2" s="279"/>
      <c r="BB2" s="279"/>
      <c r="BC2" s="280"/>
      <c r="BD2" s="107"/>
      <c r="BE2" s="75"/>
      <c r="BF2" s="106"/>
      <c r="BG2" s="278" t="s">
        <v>1471</v>
      </c>
      <c r="BH2" s="279"/>
      <c r="BI2" s="279"/>
      <c r="BJ2" s="279"/>
      <c r="BK2" s="279"/>
      <c r="BL2" s="279"/>
      <c r="BM2" s="279"/>
      <c r="BN2" s="279"/>
      <c r="BO2" s="279"/>
      <c r="BP2" s="279"/>
      <c r="BQ2" s="280"/>
      <c r="BR2" s="107"/>
      <c r="BS2" s="75"/>
      <c r="BT2" s="106"/>
      <c r="BU2" s="278" t="s">
        <v>219</v>
      </c>
      <c r="BV2" s="279"/>
      <c r="BW2" s="279"/>
      <c r="BX2" s="279"/>
      <c r="BY2" s="279"/>
      <c r="BZ2" s="279"/>
      <c r="CA2" s="279"/>
      <c r="CB2" s="279"/>
      <c r="CC2" s="279"/>
      <c r="CD2" s="279"/>
      <c r="CE2" s="280"/>
      <c r="CF2" s="107"/>
      <c r="CH2" s="106"/>
      <c r="CI2" s="278" t="s">
        <v>254</v>
      </c>
      <c r="CJ2" s="279"/>
      <c r="CK2" s="279"/>
      <c r="CL2" s="279"/>
      <c r="CM2" s="279"/>
      <c r="CN2" s="279"/>
      <c r="CO2" s="279"/>
      <c r="CP2" s="279"/>
      <c r="CQ2" s="279"/>
      <c r="CR2" s="279"/>
      <c r="CS2" s="280"/>
      <c r="CT2" s="107"/>
    </row>
    <row r="3" spans="1:98" ht="21" x14ac:dyDescent="0.35">
      <c r="A3" s="75"/>
      <c r="B3" s="108"/>
      <c r="C3" s="275">
        <v>43051</v>
      </c>
      <c r="D3" s="276"/>
      <c r="E3" s="276"/>
      <c r="F3" s="276"/>
      <c r="G3" s="276"/>
      <c r="H3" s="276"/>
      <c r="I3" s="276"/>
      <c r="J3" s="276"/>
      <c r="K3" s="276"/>
      <c r="L3" s="276"/>
      <c r="M3" s="277"/>
      <c r="N3" s="99"/>
      <c r="O3" s="75"/>
      <c r="P3" s="108"/>
      <c r="Q3" s="275">
        <v>43058</v>
      </c>
      <c r="R3" s="276"/>
      <c r="S3" s="276"/>
      <c r="T3" s="276"/>
      <c r="U3" s="276"/>
      <c r="V3" s="276"/>
      <c r="W3" s="276"/>
      <c r="X3" s="276"/>
      <c r="Y3" s="276"/>
      <c r="Z3" s="276"/>
      <c r="AA3" s="277"/>
      <c r="AB3" s="99"/>
      <c r="AD3" s="108"/>
      <c r="AE3" s="275">
        <v>43092</v>
      </c>
      <c r="AF3" s="276"/>
      <c r="AG3" s="276"/>
      <c r="AH3" s="276"/>
      <c r="AI3" s="276"/>
      <c r="AJ3" s="276"/>
      <c r="AK3" s="276"/>
      <c r="AL3" s="276"/>
      <c r="AM3" s="276"/>
      <c r="AN3" s="276"/>
      <c r="AO3" s="277"/>
      <c r="AP3" s="99"/>
      <c r="AQ3" s="75"/>
      <c r="AR3" s="108"/>
      <c r="AS3" s="275">
        <v>43114</v>
      </c>
      <c r="AT3" s="276"/>
      <c r="AU3" s="276"/>
      <c r="AV3" s="276"/>
      <c r="AW3" s="276"/>
      <c r="AX3" s="276"/>
      <c r="AY3" s="276"/>
      <c r="AZ3" s="276"/>
      <c r="BA3" s="276"/>
      <c r="BB3" s="276"/>
      <c r="BC3" s="277"/>
      <c r="BD3" s="99"/>
      <c r="BE3" s="75"/>
      <c r="BF3" s="108"/>
      <c r="BG3" s="275">
        <v>43148</v>
      </c>
      <c r="BH3" s="276"/>
      <c r="BI3" s="276"/>
      <c r="BJ3" s="276"/>
      <c r="BK3" s="276"/>
      <c r="BL3" s="276"/>
      <c r="BM3" s="276"/>
      <c r="BN3" s="276"/>
      <c r="BO3" s="276"/>
      <c r="BP3" s="276"/>
      <c r="BQ3" s="277"/>
      <c r="BR3" s="99"/>
      <c r="BS3" s="75"/>
      <c r="BT3" s="108"/>
      <c r="BU3" s="275">
        <v>43184</v>
      </c>
      <c r="BV3" s="276"/>
      <c r="BW3" s="276"/>
      <c r="BX3" s="276"/>
      <c r="BY3" s="276"/>
      <c r="BZ3" s="276"/>
      <c r="CA3" s="276"/>
      <c r="CB3" s="276"/>
      <c r="CC3" s="276"/>
      <c r="CD3" s="276"/>
      <c r="CE3" s="277"/>
      <c r="CF3" s="99"/>
      <c r="CH3" s="108"/>
      <c r="CI3" s="275"/>
      <c r="CJ3" s="276"/>
      <c r="CK3" s="276"/>
      <c r="CL3" s="276"/>
      <c r="CM3" s="276"/>
      <c r="CN3" s="276"/>
      <c r="CO3" s="276"/>
      <c r="CP3" s="276"/>
      <c r="CQ3" s="276"/>
      <c r="CR3" s="276"/>
      <c r="CS3" s="277"/>
      <c r="CT3" s="99"/>
    </row>
    <row r="4" spans="1:98" x14ac:dyDescent="0.25">
      <c r="A4" s="75"/>
      <c r="B4" s="108"/>
      <c r="C4" s="67"/>
      <c r="D4" s="41"/>
      <c r="F4" s="41"/>
      <c r="G4" s="109" t="s">
        <v>214</v>
      </c>
      <c r="H4" s="41"/>
      <c r="I4" s="41"/>
      <c r="J4" s="41"/>
      <c r="K4" s="41"/>
      <c r="L4" s="41"/>
      <c r="M4" s="41"/>
      <c r="N4" s="99"/>
      <c r="O4" s="75"/>
      <c r="P4" s="108"/>
      <c r="Q4" s="67"/>
      <c r="R4" s="41"/>
      <c r="T4" s="41"/>
      <c r="U4" s="109" t="s">
        <v>214</v>
      </c>
      <c r="V4" s="41"/>
      <c r="W4" s="41"/>
      <c r="X4" s="41"/>
      <c r="Y4" s="41"/>
      <c r="Z4" s="41"/>
      <c r="AA4" s="41"/>
      <c r="AB4" s="99"/>
      <c r="AD4" s="108"/>
      <c r="AE4" s="67"/>
      <c r="AF4" s="41"/>
      <c r="AH4" s="41"/>
      <c r="AI4" s="109" t="s">
        <v>214</v>
      </c>
      <c r="AJ4" s="41"/>
      <c r="AK4" s="41"/>
      <c r="AL4" s="41"/>
      <c r="AM4" s="41"/>
      <c r="AN4" s="41"/>
      <c r="AO4" s="41"/>
      <c r="AP4" s="99"/>
      <c r="AQ4" s="75"/>
      <c r="AR4" s="108"/>
      <c r="AS4" s="67"/>
      <c r="AT4" s="41"/>
      <c r="AV4" s="41"/>
      <c r="AW4" s="109" t="s">
        <v>214</v>
      </c>
      <c r="AX4" s="41"/>
      <c r="AY4" s="41"/>
      <c r="AZ4" s="41"/>
      <c r="BA4" s="41"/>
      <c r="BB4" s="41"/>
      <c r="BC4" s="41"/>
      <c r="BD4" s="99"/>
      <c r="BE4" s="75"/>
      <c r="BF4" s="108"/>
      <c r="BG4" s="67"/>
      <c r="BH4" s="41"/>
      <c r="BJ4" s="41"/>
      <c r="BK4" s="109" t="s">
        <v>214</v>
      </c>
      <c r="BL4" s="41"/>
      <c r="BM4" s="41"/>
      <c r="BN4" s="41"/>
      <c r="BO4" s="41"/>
      <c r="BP4" s="41"/>
      <c r="BQ4" s="41"/>
      <c r="BR4" s="99"/>
      <c r="BS4" s="75"/>
      <c r="BT4" s="108"/>
      <c r="BU4" s="67"/>
      <c r="BV4" s="41"/>
      <c r="BX4" s="41"/>
      <c r="BY4" s="109" t="s">
        <v>214</v>
      </c>
      <c r="BZ4" s="41"/>
      <c r="CA4" s="41"/>
      <c r="CB4" s="41"/>
      <c r="CC4" s="41"/>
      <c r="CD4" s="41"/>
      <c r="CE4" s="41"/>
      <c r="CF4" s="99"/>
      <c r="CH4" s="108"/>
      <c r="CI4" s="67"/>
      <c r="CJ4" s="41"/>
      <c r="CL4" s="41"/>
      <c r="CM4" s="109" t="s">
        <v>214</v>
      </c>
      <c r="CN4" s="41"/>
      <c r="CO4" s="41"/>
      <c r="CP4" s="41"/>
      <c r="CQ4" s="41"/>
      <c r="CR4" s="41"/>
      <c r="CS4" s="41"/>
      <c r="CT4" s="99"/>
    </row>
    <row r="5" spans="1:98" x14ac:dyDescent="0.25">
      <c r="A5" s="75"/>
      <c r="B5" s="108"/>
      <c r="N5" s="99"/>
      <c r="O5" s="75"/>
      <c r="P5" s="108"/>
      <c r="AB5" s="99"/>
      <c r="AD5" s="108"/>
      <c r="AP5" s="99"/>
      <c r="AQ5" s="75"/>
      <c r="AR5" s="254"/>
      <c r="BD5" s="99"/>
      <c r="BE5" s="75"/>
      <c r="BF5" s="108"/>
      <c r="BR5" s="99"/>
      <c r="BS5" s="75"/>
      <c r="BT5" s="108"/>
      <c r="CF5" s="99"/>
      <c r="CH5" s="108"/>
      <c r="CT5" s="99"/>
    </row>
    <row r="6" spans="1:98" x14ac:dyDescent="0.25">
      <c r="A6" s="75"/>
      <c r="B6" s="108"/>
      <c r="E6" s="41" t="s">
        <v>37</v>
      </c>
      <c r="G6" s="1" t="s">
        <v>7</v>
      </c>
      <c r="I6" s="1" t="s">
        <v>38</v>
      </c>
      <c r="K6" s="1" t="s">
        <v>39</v>
      </c>
      <c r="L6" s="1" t="s">
        <v>40</v>
      </c>
      <c r="M6" s="41" t="s">
        <v>8</v>
      </c>
      <c r="N6" s="99"/>
      <c r="O6" s="75"/>
      <c r="P6" s="108"/>
      <c r="S6" s="41" t="s">
        <v>37</v>
      </c>
      <c r="U6" s="1" t="s">
        <v>7</v>
      </c>
      <c r="W6" s="1" t="s">
        <v>38</v>
      </c>
      <c r="Y6" s="1" t="s">
        <v>39</v>
      </c>
      <c r="Z6" s="1" t="s">
        <v>40</v>
      </c>
      <c r="AA6" s="41" t="s">
        <v>8</v>
      </c>
      <c r="AB6" s="99"/>
      <c r="AD6" s="108"/>
      <c r="AG6" s="41" t="s">
        <v>37</v>
      </c>
      <c r="AI6" s="1" t="s">
        <v>7</v>
      </c>
      <c r="AK6" s="1" t="s">
        <v>38</v>
      </c>
      <c r="AM6" s="1" t="s">
        <v>39</v>
      </c>
      <c r="AN6" s="1" t="s">
        <v>40</v>
      </c>
      <c r="AO6" s="41" t="s">
        <v>8</v>
      </c>
      <c r="AP6" s="99"/>
      <c r="AQ6" s="75"/>
      <c r="AR6" s="108"/>
      <c r="AU6" s="41" t="s">
        <v>37</v>
      </c>
      <c r="AW6" s="1" t="s">
        <v>7</v>
      </c>
      <c r="AY6" s="1" t="s">
        <v>38</v>
      </c>
      <c r="BA6" s="1" t="s">
        <v>39</v>
      </c>
      <c r="BB6" s="1" t="s">
        <v>40</v>
      </c>
      <c r="BC6" s="41" t="s">
        <v>8</v>
      </c>
      <c r="BD6" s="99"/>
      <c r="BE6" s="75"/>
      <c r="BF6" s="108"/>
      <c r="BI6" s="41" t="s">
        <v>37</v>
      </c>
      <c r="BK6" s="1" t="s">
        <v>7</v>
      </c>
      <c r="BM6" s="1" t="s">
        <v>38</v>
      </c>
      <c r="BO6" s="1" t="s">
        <v>39</v>
      </c>
      <c r="BP6" s="1" t="s">
        <v>40</v>
      </c>
      <c r="BQ6" s="41" t="s">
        <v>8</v>
      </c>
      <c r="BR6" s="99"/>
      <c r="BS6" s="75"/>
      <c r="BT6" s="108"/>
      <c r="BW6" s="41" t="s">
        <v>37</v>
      </c>
      <c r="BY6" s="1" t="s">
        <v>7</v>
      </c>
      <c r="CA6" s="1" t="s">
        <v>38</v>
      </c>
      <c r="CC6" s="1" t="s">
        <v>39</v>
      </c>
      <c r="CD6" s="1" t="s">
        <v>40</v>
      </c>
      <c r="CE6" s="41" t="s">
        <v>8</v>
      </c>
      <c r="CF6" s="99"/>
      <c r="CH6" s="108"/>
      <c r="CK6" s="41" t="s">
        <v>37</v>
      </c>
      <c r="CM6" s="1" t="s">
        <v>7</v>
      </c>
      <c r="CO6" s="1" t="s">
        <v>38</v>
      </c>
      <c r="CQ6" s="1" t="s">
        <v>39</v>
      </c>
      <c r="CR6" s="1" t="s">
        <v>40</v>
      </c>
      <c r="CS6" s="41" t="s">
        <v>8</v>
      </c>
      <c r="CT6" s="99"/>
    </row>
    <row r="7" spans="1:98" x14ac:dyDescent="0.25">
      <c r="A7" s="110"/>
      <c r="B7" s="111">
        <f>COUNTIF(Table!E:E,C7)</f>
        <v>1</v>
      </c>
      <c r="C7" s="68" t="s">
        <v>66</v>
      </c>
      <c r="D7" s="69"/>
      <c r="E7" s="70">
        <v>2.8240740740740736E-2</v>
      </c>
      <c r="F7" s="69"/>
      <c r="G7" s="70">
        <v>2.7384259259259257E-2</v>
      </c>
      <c r="H7" s="71"/>
      <c r="I7" s="72">
        <f>IF(G7="","",IF(G7&lt;E7,E7-G7,""))</f>
        <v>8.564814814814789E-4</v>
      </c>
      <c r="J7" s="73"/>
      <c r="K7" s="112">
        <f>(E7/G7*100.05)-100</f>
        <v>3.1792054099746281</v>
      </c>
      <c r="L7" s="74">
        <f t="shared" ref="L7:L16" si="0">K7*10</f>
        <v>31.792054099746281</v>
      </c>
      <c r="M7" s="74">
        <f>IF(G7="","",ROUND(IF(L7&gt;=50,50,IF(L7&lt;=0,0,L7)),0))</f>
        <v>32</v>
      </c>
      <c r="N7" s="113"/>
      <c r="O7" s="75"/>
      <c r="P7" s="111">
        <f>COUNTIF(Table!E:E,Q7)</f>
        <v>1</v>
      </c>
      <c r="Q7" s="68" t="s">
        <v>95</v>
      </c>
      <c r="R7" s="69"/>
      <c r="S7" s="70">
        <v>5.0243055555555555E-2</v>
      </c>
      <c r="T7" s="69"/>
      <c r="U7" s="70">
        <v>4.6851851851851846E-2</v>
      </c>
      <c r="V7" s="71"/>
      <c r="W7" s="72">
        <f>IF(U7="","",IF(U7&lt;S7,S7-U7,""))</f>
        <v>3.3912037037037088E-3</v>
      </c>
      <c r="X7" s="73"/>
      <c r="Y7" s="112">
        <f>(S7/U7*100.05)-100</f>
        <v>7.2917613636363825</v>
      </c>
      <c r="Z7" s="74">
        <f t="shared" ref="Z7" si="1">Y7*10</f>
        <v>72.917613636363825</v>
      </c>
      <c r="AA7" s="74">
        <f>IF(U7="","",ROUND(IF(Z7&gt;=50,50,IF(Z7&lt;=0,0,Z7)),0))</f>
        <v>50</v>
      </c>
      <c r="AB7" s="113"/>
      <c r="AD7" s="111">
        <f>COUNTIF(Table!E:E,AE7)</f>
        <v>1</v>
      </c>
      <c r="AE7" s="68" t="s">
        <v>58</v>
      </c>
      <c r="AF7" s="69"/>
      <c r="AG7" s="70">
        <v>2.9236111111111112E-2</v>
      </c>
      <c r="AH7" s="69"/>
      <c r="AI7" s="70">
        <v>2.5729166666666664E-2</v>
      </c>
      <c r="AJ7" s="71"/>
      <c r="AK7" s="72">
        <f>IF(AI7="","",IF(AI7&lt;AG7,AG7-AI7,""))</f>
        <v>3.5069444444444479E-3</v>
      </c>
      <c r="AL7" s="73"/>
      <c r="AM7" s="112">
        <f>(AG7/AI7*100.05)-100</f>
        <v>13.687044534412962</v>
      </c>
      <c r="AN7" s="74">
        <f t="shared" ref="AN7:AN11" si="2">AM7*10</f>
        <v>136.87044534412962</v>
      </c>
      <c r="AO7" s="74">
        <f>IF(AI7="","",ROUND(IF(AN7&gt;=50,50,IF(AN7&lt;=0,0,AN7)),0))</f>
        <v>50</v>
      </c>
      <c r="AP7" s="113"/>
      <c r="AQ7" s="75"/>
      <c r="AR7" s="111">
        <f>COUNTIF(Table!E:E,AS7)</f>
        <v>1</v>
      </c>
      <c r="AS7" s="68" t="s">
        <v>66</v>
      </c>
      <c r="AT7" s="69"/>
      <c r="AU7" s="70">
        <v>8.3217592592592596E-3</v>
      </c>
      <c r="AV7" s="69"/>
      <c r="AW7" s="70">
        <v>7.3958333333333341E-3</v>
      </c>
      <c r="AX7" s="71"/>
      <c r="AY7" s="72">
        <f>IF(AW7="","",IF(AW7&lt;AU7,AU7-AW7,""))</f>
        <v>9.2592592592592553E-4</v>
      </c>
      <c r="AZ7" s="73"/>
      <c r="BA7" s="112">
        <f>((AU7/AW7*100.05)-100)/2.75</f>
        <v>4.5730260349978638</v>
      </c>
      <c r="BB7" s="74">
        <f t="shared" ref="BB7:BB18" si="3">BA7*10</f>
        <v>45.730260349978636</v>
      </c>
      <c r="BC7" s="74">
        <f>IF(AW7="","",ROUND(IF(BB7&gt;=50,50,IF(BB7&lt;=0,0,BB7)),0))</f>
        <v>46</v>
      </c>
      <c r="BD7" s="113"/>
      <c r="BE7" s="75"/>
      <c r="BF7" s="111">
        <f>COUNTIF(Table!E:E,BG7)</f>
        <v>0</v>
      </c>
      <c r="BG7" s="68"/>
      <c r="BH7" s="69"/>
      <c r="BI7" s="70"/>
      <c r="BJ7" s="69"/>
      <c r="BK7" s="70"/>
      <c r="BL7" s="71"/>
      <c r="BM7" s="72" t="str">
        <f>IF(BK7="","",IF(BK7&lt;BI7,BI7-BK7,""))</f>
        <v/>
      </c>
      <c r="BN7" s="73"/>
      <c r="BO7" s="112" t="e">
        <f>(BI7/BK7*100.05)-100</f>
        <v>#DIV/0!</v>
      </c>
      <c r="BP7" s="74" t="e">
        <f t="shared" ref="BP7:BP34" si="4">BO7*10</f>
        <v>#DIV/0!</v>
      </c>
      <c r="BQ7" s="74" t="str">
        <f>IF(BK7="","",ROUND(IF(BP7&gt;=50,50,IF(BP7&lt;=0,0,BP7)),0))</f>
        <v/>
      </c>
      <c r="BR7" s="113"/>
      <c r="BS7" s="75"/>
      <c r="BT7" s="111">
        <f>COUNTIF(Table!E:E,BU7)</f>
        <v>0</v>
      </c>
      <c r="BU7" s="68"/>
      <c r="BV7" s="69"/>
      <c r="BW7" s="70"/>
      <c r="BX7" s="69"/>
      <c r="BY7" s="70"/>
      <c r="BZ7" s="71"/>
      <c r="CA7" s="72" t="str">
        <f>IF(BY7="","",IF(BY7&lt;BW7,BW7-BY7,""))</f>
        <v/>
      </c>
      <c r="CB7" s="73"/>
      <c r="CC7" s="112" t="e">
        <f>(BW7/BY7*100.05)-100</f>
        <v>#DIV/0!</v>
      </c>
      <c r="CD7" s="74" t="e">
        <f t="shared" ref="CD7:CD34" si="5">CC7*10</f>
        <v>#DIV/0!</v>
      </c>
      <c r="CE7" s="74" t="str">
        <f>IF(BY7="","",ROUND(IF(CD7&gt;=50,50,IF(CD7&lt;=0,0,CD7)),0))</f>
        <v/>
      </c>
      <c r="CF7" s="113"/>
      <c r="CH7" s="111">
        <f>COUNTIF(Table!E:E,CI7)</f>
        <v>1</v>
      </c>
      <c r="CI7" s="68" t="s">
        <v>127</v>
      </c>
      <c r="CJ7" s="69"/>
      <c r="CK7" s="70">
        <v>0.16233798227920546</v>
      </c>
      <c r="CL7" s="69"/>
      <c r="CM7" s="70">
        <v>0.15837962962962962</v>
      </c>
      <c r="CN7" s="71"/>
      <c r="CO7" s="72">
        <f>IF(CM7="","",IF(CM7&lt;CK7,CK7-CM7,""))</f>
        <v>3.9583526495758359E-3</v>
      </c>
      <c r="CP7" s="73"/>
      <c r="CQ7" s="112">
        <f>(CK7/CM7*100.05)-100</f>
        <v>2.5505310564002599</v>
      </c>
      <c r="CR7" s="74">
        <f t="shared" ref="CR7:CR34" si="6">CQ7*10</f>
        <v>25.505310564002599</v>
      </c>
      <c r="CS7" s="74">
        <f>IF(CM7="","",ROUND(IF(CR7&gt;=50,50,IF(CR7&lt;=0,20,CR7)),0))</f>
        <v>26</v>
      </c>
      <c r="CT7" s="113"/>
    </row>
    <row r="8" spans="1:98" x14ac:dyDescent="0.25">
      <c r="A8" s="110"/>
      <c r="B8" s="111">
        <f>COUNTIF(Table!E:E,C8)</f>
        <v>1</v>
      </c>
      <c r="C8" s="68" t="s">
        <v>264</v>
      </c>
      <c r="D8" s="69"/>
      <c r="E8" s="70"/>
      <c r="F8" s="69"/>
      <c r="G8" s="70">
        <v>2.8946759259259255E-2</v>
      </c>
      <c r="H8" s="71"/>
      <c r="I8" s="72" t="str">
        <f t="shared" ref="I8:I20" si="7">IF(G8="","",IF(G8&lt;E8,E8-G8,""))</f>
        <v/>
      </c>
      <c r="J8" s="73"/>
      <c r="K8" s="112">
        <f>(E8/G8*100.05)-100</f>
        <v>-100</v>
      </c>
      <c r="L8" s="74">
        <f t="shared" si="0"/>
        <v>-1000</v>
      </c>
      <c r="M8" s="74">
        <v>25</v>
      </c>
      <c r="N8" s="113" t="s">
        <v>267</v>
      </c>
      <c r="O8" s="75"/>
      <c r="P8" s="114"/>
      <c r="Q8" s="76"/>
      <c r="R8" s="77"/>
      <c r="S8" s="78"/>
      <c r="U8" s="88"/>
      <c r="V8" s="41"/>
      <c r="W8" s="79" t="str">
        <f t="shared" ref="W8:AB8" si="8">IF(U8="","",IF(U8&lt;S8,S8-U8,""))</f>
        <v/>
      </c>
      <c r="X8" s="79" t="str">
        <f t="shared" si="8"/>
        <v/>
      </c>
      <c r="Y8" s="79" t="str">
        <f t="shared" si="8"/>
        <v/>
      </c>
      <c r="Z8" s="79" t="str">
        <f t="shared" si="8"/>
        <v/>
      </c>
      <c r="AA8" s="79" t="str">
        <f t="shared" si="8"/>
        <v/>
      </c>
      <c r="AB8" s="115" t="str">
        <f t="shared" si="8"/>
        <v/>
      </c>
      <c r="AD8" s="111">
        <f>COUNTIF(Table!E:E,AE8)</f>
        <v>1</v>
      </c>
      <c r="AE8" s="68" t="s">
        <v>69</v>
      </c>
      <c r="AF8" s="69"/>
      <c r="AG8" s="70">
        <v>2.8865740740740744E-2</v>
      </c>
      <c r="AH8" s="69"/>
      <c r="AI8" s="70">
        <v>2.7442129629629632E-2</v>
      </c>
      <c r="AJ8" s="71"/>
      <c r="AK8" s="72">
        <f t="shared" ref="AK8:AK14" si="9">IF(AI8="","",IF(AI8&lt;AG8,AG8-AI8,""))</f>
        <v>1.4236111111111116E-3</v>
      </c>
      <c r="AL8" s="73"/>
      <c r="AM8" s="112">
        <f>(AG8/AI8*100.05)-100</f>
        <v>5.2402783635596819</v>
      </c>
      <c r="AN8" s="74">
        <f t="shared" si="2"/>
        <v>52.402783635596819</v>
      </c>
      <c r="AO8" s="74">
        <f t="shared" ref="AO8:AO11" si="10">IF(AI8="","",ROUND(IF(AN8&gt;=50,50,IF(AN8&lt;=0,0,AN8)),0))</f>
        <v>50</v>
      </c>
      <c r="AP8" s="113"/>
      <c r="AQ8" s="75"/>
      <c r="AR8" s="111">
        <f>COUNTIF(Table!E:E,AS8)</f>
        <v>1</v>
      </c>
      <c r="AS8" s="68" t="s">
        <v>70</v>
      </c>
      <c r="AT8" s="69"/>
      <c r="AU8" s="70">
        <v>8.1712962962962963E-3</v>
      </c>
      <c r="AV8" s="69"/>
      <c r="AW8" s="70">
        <v>7.7777777777777767E-3</v>
      </c>
      <c r="AX8" s="71"/>
      <c r="AY8" s="72">
        <f t="shared" ref="AY8:AY21" si="11">IF(AW8="","",IF(AW8&lt;AU8,AU8-AW8,""))</f>
        <v>3.9351851851851961E-4</v>
      </c>
      <c r="AZ8" s="73"/>
      <c r="BA8" s="112">
        <f t="shared" ref="BA8:BA18" si="12">((AU8/AW8*100.05)-100)/2.75</f>
        <v>1.8589285714285728</v>
      </c>
      <c r="BB8" s="74">
        <f t="shared" si="3"/>
        <v>18.58928571428573</v>
      </c>
      <c r="BC8" s="74">
        <f t="shared" ref="BC8:BC18" si="13">IF(AW8="","",ROUND(IF(BB8&gt;=50,50,IF(BB8&lt;=0,0,BB8)),0))</f>
        <v>19</v>
      </c>
      <c r="BD8" s="113"/>
      <c r="BE8" s="75"/>
      <c r="BF8" s="111">
        <f>COUNTIF(Table!E:E,BG8)</f>
        <v>0</v>
      </c>
      <c r="BG8" s="68"/>
      <c r="BH8" s="69"/>
      <c r="BI8" s="70"/>
      <c r="BJ8" s="69"/>
      <c r="BK8" s="70"/>
      <c r="BL8" s="71"/>
      <c r="BM8" s="72" t="str">
        <f t="shared" ref="BM8:BM37" si="14">IF(BK8="","",IF(BK8&lt;BI8,BI8-BK8,""))</f>
        <v/>
      </c>
      <c r="BN8" s="73"/>
      <c r="BO8" s="112" t="e">
        <f>(BI8/BK8*100.05)-100</f>
        <v>#DIV/0!</v>
      </c>
      <c r="BP8" s="74" t="e">
        <f t="shared" si="4"/>
        <v>#DIV/0!</v>
      </c>
      <c r="BQ8" s="74" t="str">
        <f t="shared" ref="BQ8:BQ34" si="15">IF(BK8="","",ROUND(IF(BP8&gt;=50,50,IF(BP8&lt;=0,0,BP8)),0))</f>
        <v/>
      </c>
      <c r="BR8" s="113"/>
      <c r="BS8" s="75"/>
      <c r="BT8" s="111">
        <f>COUNTIF(Table!E:E,BU8)</f>
        <v>0</v>
      </c>
      <c r="BU8" s="68"/>
      <c r="BV8" s="69"/>
      <c r="BW8" s="70"/>
      <c r="BX8" s="69"/>
      <c r="BY8" s="70"/>
      <c r="BZ8" s="71"/>
      <c r="CA8" s="72" t="str">
        <f t="shared" ref="CA8:CA37" si="16">IF(BY8="","",IF(BY8&lt;BW8,BW8-BY8,""))</f>
        <v/>
      </c>
      <c r="CB8" s="73"/>
      <c r="CC8" s="112" t="e">
        <f>(BW8/BY8*100.05)-100</f>
        <v>#DIV/0!</v>
      </c>
      <c r="CD8" s="74" t="e">
        <f t="shared" si="5"/>
        <v>#DIV/0!</v>
      </c>
      <c r="CE8" s="74" t="str">
        <f t="shared" ref="CE8:CE34" si="17">IF(BY8="","",ROUND(IF(CD8&gt;=50,50,IF(CD8&lt;=0,0,CD8)),0))</f>
        <v/>
      </c>
      <c r="CF8" s="113"/>
      <c r="CH8" s="111">
        <f>COUNTIF(Table!E:E,CI8)</f>
        <v>1</v>
      </c>
      <c r="CI8" s="68" t="s">
        <v>62</v>
      </c>
      <c r="CJ8" s="69"/>
      <c r="CK8" s="70">
        <v>0.13232171436933696</v>
      </c>
      <c r="CL8" s="69"/>
      <c r="CM8" s="70">
        <v>0.13554398148148147</v>
      </c>
      <c r="CN8" s="71"/>
      <c r="CO8" s="72" t="str">
        <f t="shared" ref="CO8:CO37" si="18">IF(CM8="","",IF(CM8&lt;CK8,CK8-CM8,""))</f>
        <v/>
      </c>
      <c r="CP8" s="73"/>
      <c r="CQ8" s="112">
        <f>(CK8/CM8*100.05)-100</f>
        <v>-2.3284739170739499</v>
      </c>
      <c r="CR8" s="74">
        <f t="shared" si="6"/>
        <v>-23.284739170739499</v>
      </c>
      <c r="CS8" s="74">
        <f>IF(CM8="","",ROUND(IF(CR8&gt;=50,50,IF(CR8&lt;=0,20,CR8)),0))</f>
        <v>20</v>
      </c>
      <c r="CT8" s="113"/>
    </row>
    <row r="9" spans="1:98" ht="15.75" thickBot="1" x14ac:dyDescent="0.3">
      <c r="A9" s="110"/>
      <c r="B9" s="111">
        <f>COUNTIF(Table!E:E,C9)</f>
        <v>1</v>
      </c>
      <c r="C9" s="68" t="s">
        <v>179</v>
      </c>
      <c r="D9" s="69"/>
      <c r="E9" s="70">
        <v>2.9409722222222223E-2</v>
      </c>
      <c r="F9" s="69"/>
      <c r="G9" s="70">
        <v>2.9363425925925921E-2</v>
      </c>
      <c r="H9" s="71"/>
      <c r="I9" s="72">
        <f t="shared" si="7"/>
        <v>4.629629629630122E-5</v>
      </c>
      <c r="J9" s="73"/>
      <c r="K9" s="112">
        <f t="shared" ref="K9:K16" si="19">(E9/G9*100.05)-100</f>
        <v>0.20774536854554526</v>
      </c>
      <c r="L9" s="74">
        <f t="shared" si="0"/>
        <v>2.0774536854554526</v>
      </c>
      <c r="M9" s="74">
        <f t="shared" ref="M9:M15" si="20">IF(G9="","",ROUND(IF(L9&gt;=50,50,IF(L9&lt;=0,0,L9)),0))</f>
        <v>2</v>
      </c>
      <c r="N9" s="113"/>
      <c r="O9" s="75"/>
      <c r="P9" s="116"/>
      <c r="Q9" s="117"/>
      <c r="R9" s="118"/>
      <c r="S9" s="119"/>
      <c r="T9" s="91"/>
      <c r="U9" s="120"/>
      <c r="V9" s="121"/>
      <c r="W9" s="122" t="str">
        <f t="shared" ref="W9:AB10" si="21">IF(U9="","",IF(U9&lt;S9,S9-U9,""))</f>
        <v/>
      </c>
      <c r="X9" s="122" t="str">
        <f t="shared" si="21"/>
        <v/>
      </c>
      <c r="Y9" s="122" t="str">
        <f t="shared" si="21"/>
        <v/>
      </c>
      <c r="Z9" s="122" t="str">
        <f t="shared" si="21"/>
        <v/>
      </c>
      <c r="AA9" s="122" t="str">
        <f t="shared" si="21"/>
        <v/>
      </c>
      <c r="AB9" s="123" t="str">
        <f t="shared" si="21"/>
        <v/>
      </c>
      <c r="AD9" s="111">
        <f>COUNTIF(Table!E:E,AE9)</f>
        <v>1</v>
      </c>
      <c r="AE9" s="68" t="s">
        <v>179</v>
      </c>
      <c r="AF9" s="69"/>
      <c r="AG9" s="70">
        <v>3.1736111111111111E-2</v>
      </c>
      <c r="AH9" s="69"/>
      <c r="AI9" s="70">
        <v>3.0462962962962966E-2</v>
      </c>
      <c r="AJ9" s="71"/>
      <c r="AK9" s="72">
        <f t="shared" si="9"/>
        <v>1.2731481481481448E-3</v>
      </c>
      <c r="AL9" s="73"/>
      <c r="AM9" s="112">
        <f t="shared" ref="AM9:AM11" si="22">(AG9/AI9*100.05)-100</f>
        <v>4.2314209726443579</v>
      </c>
      <c r="AN9" s="74">
        <f t="shared" si="2"/>
        <v>42.314209726443579</v>
      </c>
      <c r="AO9" s="74">
        <f t="shared" si="10"/>
        <v>42</v>
      </c>
      <c r="AP9" s="113"/>
      <c r="AQ9" s="75"/>
      <c r="AR9" s="111">
        <f>COUNTIF(Table!E:E,AS9)</f>
        <v>1</v>
      </c>
      <c r="AS9" s="68" t="s">
        <v>76</v>
      </c>
      <c r="AT9" s="69"/>
      <c r="AU9" s="70">
        <v>1.0891203703703703E-2</v>
      </c>
      <c r="AV9" s="69"/>
      <c r="AW9" s="70">
        <v>9.7106481481481471E-3</v>
      </c>
      <c r="AX9" s="71"/>
      <c r="AY9" s="72">
        <f t="shared" si="11"/>
        <v>1.1805555555555562E-3</v>
      </c>
      <c r="AZ9" s="73"/>
      <c r="BA9" s="112">
        <f t="shared" si="12"/>
        <v>4.4412395709177614</v>
      </c>
      <c r="BB9" s="74">
        <f t="shared" si="3"/>
        <v>44.412395709177616</v>
      </c>
      <c r="BC9" s="74">
        <f t="shared" si="13"/>
        <v>44</v>
      </c>
      <c r="BD9" s="113"/>
      <c r="BE9" s="75"/>
      <c r="BF9" s="111">
        <f>COUNTIF(Table!E:E,BG9)</f>
        <v>0</v>
      </c>
      <c r="BG9" s="68"/>
      <c r="BH9" s="69"/>
      <c r="BI9" s="70"/>
      <c r="BJ9" s="69"/>
      <c r="BK9" s="70"/>
      <c r="BL9" s="71"/>
      <c r="BM9" s="72" t="str">
        <f t="shared" si="14"/>
        <v/>
      </c>
      <c r="BN9" s="73"/>
      <c r="BO9" s="112" t="e">
        <f t="shared" ref="BO9:BO34" si="23">(BI9/BK9*100.05)-100</f>
        <v>#DIV/0!</v>
      </c>
      <c r="BP9" s="74" t="e">
        <f t="shared" si="4"/>
        <v>#DIV/0!</v>
      </c>
      <c r="BQ9" s="74" t="str">
        <f t="shared" si="15"/>
        <v/>
      </c>
      <c r="BR9" s="113"/>
      <c r="BS9" s="75"/>
      <c r="BT9" s="111">
        <f>COUNTIF(Table!E:E,BU9)</f>
        <v>0</v>
      </c>
      <c r="BU9" s="68"/>
      <c r="BV9" s="69"/>
      <c r="BW9" s="70"/>
      <c r="BX9" s="69"/>
      <c r="BY9" s="70"/>
      <c r="BZ9" s="71"/>
      <c r="CA9" s="72" t="str">
        <f t="shared" si="16"/>
        <v/>
      </c>
      <c r="CB9" s="73"/>
      <c r="CC9" s="112" t="e">
        <f t="shared" ref="CC9:CC34" si="24">(BW9/BY9*100.05)-100</f>
        <v>#DIV/0!</v>
      </c>
      <c r="CD9" s="74" t="e">
        <f t="shared" si="5"/>
        <v>#DIV/0!</v>
      </c>
      <c r="CE9" s="74" t="str">
        <f t="shared" si="17"/>
        <v/>
      </c>
      <c r="CF9" s="113"/>
      <c r="CH9" s="111">
        <f>COUNTIF(Table!E:E,CI9)</f>
        <v>1</v>
      </c>
      <c r="CI9" s="68" t="s">
        <v>75</v>
      </c>
      <c r="CJ9" s="69"/>
      <c r="CK9" s="70">
        <v>0.17227805418239089</v>
      </c>
      <c r="CL9" s="69"/>
      <c r="CM9" s="70">
        <v>0.20552083333333335</v>
      </c>
      <c r="CN9" s="71"/>
      <c r="CO9" s="72" t="str">
        <f t="shared" si="18"/>
        <v/>
      </c>
      <c r="CP9" s="73"/>
      <c r="CQ9" s="112">
        <f t="shared" ref="CQ9:CQ34" si="25">(CK9/CM9*100.05)-100</f>
        <v>-16.132982523516077</v>
      </c>
      <c r="CR9" s="74">
        <f t="shared" si="6"/>
        <v>-161.32982523516077</v>
      </c>
      <c r="CS9" s="74">
        <v>20</v>
      </c>
      <c r="CT9" s="113"/>
    </row>
    <row r="10" spans="1:98" x14ac:dyDescent="0.25">
      <c r="A10" s="110"/>
      <c r="B10" s="111">
        <f>COUNTIF(Table!E:E,C10)</f>
        <v>1</v>
      </c>
      <c r="C10" s="68" t="s">
        <v>95</v>
      </c>
      <c r="D10" s="69"/>
      <c r="E10" s="70">
        <v>3.0601851851851852E-2</v>
      </c>
      <c r="F10" s="69"/>
      <c r="G10" s="70">
        <v>2.97337962962963E-2</v>
      </c>
      <c r="H10" s="71"/>
      <c r="I10" s="72">
        <f t="shared" si="7"/>
        <v>8.6805555555555247E-4</v>
      </c>
      <c r="J10" s="73"/>
      <c r="K10" s="112">
        <f t="shared" si="19"/>
        <v>2.9708836123004829</v>
      </c>
      <c r="L10" s="74">
        <f t="shared" si="0"/>
        <v>29.708836123004829</v>
      </c>
      <c r="M10" s="74">
        <f t="shared" si="20"/>
        <v>30</v>
      </c>
      <c r="N10" s="113"/>
      <c r="O10" s="75"/>
      <c r="P10" s="124"/>
      <c r="Q10" s="125"/>
      <c r="R10" s="126"/>
      <c r="S10" s="127"/>
      <c r="T10" s="80"/>
      <c r="U10" s="95"/>
      <c r="V10" s="81"/>
      <c r="W10" s="128" t="str">
        <f t="shared" si="21"/>
        <v/>
      </c>
      <c r="X10" s="128" t="str">
        <f t="shared" si="21"/>
        <v/>
      </c>
      <c r="Y10" s="128" t="str">
        <f t="shared" si="21"/>
        <v/>
      </c>
      <c r="Z10" s="128" t="str">
        <f t="shared" si="21"/>
        <v/>
      </c>
      <c r="AA10" s="128" t="str">
        <f t="shared" si="21"/>
        <v/>
      </c>
      <c r="AB10" s="128" t="str">
        <f t="shared" si="21"/>
        <v/>
      </c>
      <c r="AD10" s="111">
        <f>COUNTIF(Table!E:E,AE10)</f>
        <v>1</v>
      </c>
      <c r="AE10" s="68" t="s">
        <v>152</v>
      </c>
      <c r="AF10" s="69"/>
      <c r="AG10" s="70">
        <v>3.2326388888888884E-2</v>
      </c>
      <c r="AH10" s="69"/>
      <c r="AI10" s="70">
        <v>3.4108796296296297E-2</v>
      </c>
      <c r="AJ10" s="71"/>
      <c r="AK10" s="72" t="str">
        <f t="shared" si="9"/>
        <v/>
      </c>
      <c r="AL10" s="73"/>
      <c r="AM10" s="112">
        <f t="shared" si="22"/>
        <v>-5.1782660332541752</v>
      </c>
      <c r="AN10" s="74">
        <f t="shared" si="2"/>
        <v>-51.782660332541752</v>
      </c>
      <c r="AO10" s="74">
        <f t="shared" si="10"/>
        <v>0</v>
      </c>
      <c r="AP10" s="113"/>
      <c r="AQ10" s="75"/>
      <c r="AR10" s="111">
        <f>COUNTIF(Table!E:E,AS10)</f>
        <v>1</v>
      </c>
      <c r="AS10" s="68" t="s">
        <v>61</v>
      </c>
      <c r="AT10" s="69"/>
      <c r="AU10" s="70">
        <v>8.8888888888888889E-3</v>
      </c>
      <c r="AV10" s="69"/>
      <c r="AW10" s="70">
        <v>7.9629629629629634E-3</v>
      </c>
      <c r="AX10" s="71"/>
      <c r="AY10" s="72">
        <f t="shared" si="11"/>
        <v>9.2592592592592553E-4</v>
      </c>
      <c r="AZ10" s="73"/>
      <c r="BA10" s="112">
        <f t="shared" si="12"/>
        <v>4.2486257928118372</v>
      </c>
      <c r="BB10" s="74">
        <f t="shared" si="3"/>
        <v>42.48625792811837</v>
      </c>
      <c r="BC10" s="74">
        <f t="shared" si="13"/>
        <v>42</v>
      </c>
      <c r="BD10" s="113"/>
      <c r="BE10" s="75"/>
      <c r="BF10" s="111">
        <f>COUNTIF(Table!E:E,BG10)</f>
        <v>0</v>
      </c>
      <c r="BG10" s="68"/>
      <c r="BH10" s="69"/>
      <c r="BI10" s="70"/>
      <c r="BJ10" s="69"/>
      <c r="BK10" s="70"/>
      <c r="BL10" s="71"/>
      <c r="BM10" s="72" t="str">
        <f t="shared" si="14"/>
        <v/>
      </c>
      <c r="BN10" s="73"/>
      <c r="BO10" s="112" t="e">
        <f t="shared" si="23"/>
        <v>#DIV/0!</v>
      </c>
      <c r="BP10" s="74" t="e">
        <f t="shared" si="4"/>
        <v>#DIV/0!</v>
      </c>
      <c r="BQ10" s="74" t="str">
        <f t="shared" si="15"/>
        <v/>
      </c>
      <c r="BR10" s="113"/>
      <c r="BS10" s="75"/>
      <c r="BT10" s="111">
        <f>COUNTIF(Table!E:E,BU10)</f>
        <v>0</v>
      </c>
      <c r="BU10" s="68"/>
      <c r="BV10" s="69"/>
      <c r="BW10" s="70"/>
      <c r="BX10" s="69"/>
      <c r="BY10" s="70"/>
      <c r="BZ10" s="71"/>
      <c r="CA10" s="72" t="str">
        <f t="shared" si="16"/>
        <v/>
      </c>
      <c r="CB10" s="73"/>
      <c r="CC10" s="112" t="e">
        <f t="shared" si="24"/>
        <v>#DIV/0!</v>
      </c>
      <c r="CD10" s="74" t="e">
        <f t="shared" si="5"/>
        <v>#DIV/0!</v>
      </c>
      <c r="CE10" s="74" t="str">
        <f t="shared" si="17"/>
        <v/>
      </c>
      <c r="CF10" s="113"/>
      <c r="CH10" s="111">
        <f>COUNTIF(Table!E:E,CI10)</f>
        <v>0</v>
      </c>
      <c r="CI10" s="68"/>
      <c r="CJ10" s="69"/>
      <c r="CK10" s="70"/>
      <c r="CL10" s="69"/>
      <c r="CM10" s="70"/>
      <c r="CN10" s="71"/>
      <c r="CO10" s="72" t="str">
        <f t="shared" si="18"/>
        <v/>
      </c>
      <c r="CP10" s="73"/>
      <c r="CQ10" s="112" t="e">
        <f t="shared" si="25"/>
        <v>#DIV/0!</v>
      </c>
      <c r="CR10" s="74" t="e">
        <f t="shared" si="6"/>
        <v>#DIV/0!</v>
      </c>
      <c r="CS10" s="74" t="str">
        <f t="shared" ref="CS10:CS34" si="26">IF(CM10="","",ROUND(IF(CR10&gt;=50,50,IF(CR10&lt;=0,20,CR10)),0))</f>
        <v/>
      </c>
      <c r="CT10" s="113"/>
    </row>
    <row r="11" spans="1:98" x14ac:dyDescent="0.25">
      <c r="A11" s="110"/>
      <c r="B11" s="111">
        <f>COUNTIF(Table!E:E,C11)</f>
        <v>1</v>
      </c>
      <c r="C11" s="68" t="s">
        <v>78</v>
      </c>
      <c r="D11" s="69"/>
      <c r="E11" s="70">
        <v>3.2187500000000001E-2</v>
      </c>
      <c r="F11" s="69"/>
      <c r="G11" s="70">
        <v>3.0474537037037036E-2</v>
      </c>
      <c r="H11" s="71"/>
      <c r="I11" s="72">
        <f t="shared" si="7"/>
        <v>1.7129629629629647E-3</v>
      </c>
      <c r="J11" s="73"/>
      <c r="K11" s="112">
        <f t="shared" si="19"/>
        <v>5.6737751614128484</v>
      </c>
      <c r="L11" s="74">
        <f t="shared" si="0"/>
        <v>56.737751614128484</v>
      </c>
      <c r="M11" s="74">
        <f t="shared" si="20"/>
        <v>50</v>
      </c>
      <c r="N11" s="113"/>
      <c r="O11" s="75"/>
      <c r="AD11" s="111">
        <f>COUNTIF(Table!E:E,AE11)</f>
        <v>1</v>
      </c>
      <c r="AE11" s="68" t="s">
        <v>76</v>
      </c>
      <c r="AF11" s="69"/>
      <c r="AG11" s="70">
        <v>3.9872685185185185E-2</v>
      </c>
      <c r="AH11" s="69"/>
      <c r="AI11" s="70">
        <v>3.7662037037037036E-2</v>
      </c>
      <c r="AJ11" s="71"/>
      <c r="AK11" s="72">
        <f t="shared" si="9"/>
        <v>2.2106481481481491E-3</v>
      </c>
      <c r="AL11" s="73"/>
      <c r="AM11" s="112">
        <f t="shared" si="22"/>
        <v>5.9226336816226137</v>
      </c>
      <c r="AN11" s="74">
        <f t="shared" si="2"/>
        <v>59.226336816226137</v>
      </c>
      <c r="AO11" s="74">
        <f t="shared" si="10"/>
        <v>50</v>
      </c>
      <c r="AP11" s="113"/>
      <c r="AQ11" s="75"/>
      <c r="AR11" s="111">
        <f>COUNTIF(Table!E:E,AS11)</f>
        <v>1</v>
      </c>
      <c r="AS11" s="253" t="s">
        <v>127</v>
      </c>
      <c r="AT11" s="69"/>
      <c r="AU11" s="70">
        <v>9.5138888888888894E-3</v>
      </c>
      <c r="AV11" s="69"/>
      <c r="AW11" s="70">
        <v>8.6574074074074071E-3</v>
      </c>
      <c r="AX11" s="71"/>
      <c r="AY11" s="72">
        <f t="shared" si="11"/>
        <v>8.5648148148148237E-4</v>
      </c>
      <c r="AZ11" s="73"/>
      <c r="BA11" s="112">
        <f t="shared" si="12"/>
        <v>3.6174526008750676</v>
      </c>
      <c r="BB11" s="74">
        <f t="shared" si="3"/>
        <v>36.174526008750675</v>
      </c>
      <c r="BC11" s="74">
        <f t="shared" si="13"/>
        <v>36</v>
      </c>
      <c r="BD11" s="113"/>
      <c r="BE11" s="75"/>
      <c r="BF11" s="111">
        <f>COUNTIF(Table!E:E,BG11)</f>
        <v>0</v>
      </c>
      <c r="BG11" s="68"/>
      <c r="BH11" s="69"/>
      <c r="BI11" s="70"/>
      <c r="BJ11" s="69"/>
      <c r="BK11" s="70"/>
      <c r="BL11" s="71"/>
      <c r="BM11" s="72" t="str">
        <f t="shared" si="14"/>
        <v/>
      </c>
      <c r="BN11" s="73"/>
      <c r="BO11" s="112" t="e">
        <f t="shared" si="23"/>
        <v>#DIV/0!</v>
      </c>
      <c r="BP11" s="74" t="e">
        <f t="shared" si="4"/>
        <v>#DIV/0!</v>
      </c>
      <c r="BQ11" s="74" t="str">
        <f t="shared" si="15"/>
        <v/>
      </c>
      <c r="BR11" s="113"/>
      <c r="BS11" s="75"/>
      <c r="BT11" s="111">
        <f>COUNTIF(Table!E:E,BU11)</f>
        <v>0</v>
      </c>
      <c r="BU11" s="68"/>
      <c r="BV11" s="69"/>
      <c r="BW11" s="70"/>
      <c r="BX11" s="69"/>
      <c r="BY11" s="70"/>
      <c r="BZ11" s="71"/>
      <c r="CA11" s="72" t="str">
        <f t="shared" si="16"/>
        <v/>
      </c>
      <c r="CB11" s="73"/>
      <c r="CC11" s="112" t="e">
        <f t="shared" si="24"/>
        <v>#DIV/0!</v>
      </c>
      <c r="CD11" s="74" t="e">
        <f t="shared" si="5"/>
        <v>#DIV/0!</v>
      </c>
      <c r="CE11" s="74" t="str">
        <f t="shared" si="17"/>
        <v/>
      </c>
      <c r="CF11" s="113"/>
      <c r="CH11" s="111">
        <f>COUNTIF(Table!E:E,CI11)</f>
        <v>0</v>
      </c>
      <c r="CI11" s="68"/>
      <c r="CJ11" s="69"/>
      <c r="CK11" s="70"/>
      <c r="CL11" s="69"/>
      <c r="CM11" s="70"/>
      <c r="CN11" s="71"/>
      <c r="CO11" s="72" t="str">
        <f t="shared" si="18"/>
        <v/>
      </c>
      <c r="CP11" s="73"/>
      <c r="CQ11" s="112" t="e">
        <f t="shared" si="25"/>
        <v>#DIV/0!</v>
      </c>
      <c r="CR11" s="74" t="e">
        <f t="shared" si="6"/>
        <v>#DIV/0!</v>
      </c>
      <c r="CS11" s="74" t="str">
        <f t="shared" si="26"/>
        <v/>
      </c>
      <c r="CT11" s="113"/>
    </row>
    <row r="12" spans="1:98" x14ac:dyDescent="0.25">
      <c r="A12" s="110"/>
      <c r="B12" s="111">
        <f>COUNTIF(Table!E:E,C12)</f>
        <v>1</v>
      </c>
      <c r="C12" s="68" t="s">
        <v>262</v>
      </c>
      <c r="D12" s="69"/>
      <c r="E12" s="70">
        <v>3.6296296296296292E-2</v>
      </c>
      <c r="F12" s="69"/>
      <c r="G12" s="70">
        <v>3.5173611111111107E-2</v>
      </c>
      <c r="H12" s="71"/>
      <c r="I12" s="72">
        <f t="shared" si="7"/>
        <v>1.1226851851851849E-3</v>
      </c>
      <c r="J12" s="73"/>
      <c r="K12" s="112">
        <f t="shared" si="19"/>
        <v>3.243435340572546</v>
      </c>
      <c r="L12" s="74">
        <f t="shared" si="0"/>
        <v>32.43435340572546</v>
      </c>
      <c r="M12" s="74">
        <f t="shared" si="20"/>
        <v>32</v>
      </c>
      <c r="N12" s="113"/>
      <c r="O12" s="75"/>
      <c r="AD12" s="114"/>
      <c r="AE12" s="76"/>
      <c r="AF12" s="77"/>
      <c r="AG12" s="78"/>
      <c r="AI12" s="88"/>
      <c r="AJ12" s="41"/>
      <c r="AK12" s="79" t="str">
        <f t="shared" si="9"/>
        <v/>
      </c>
      <c r="AL12" s="79" t="str">
        <f t="shared" ref="AL12:AL14" si="27">IF(AJ12="","",IF(AJ12&lt;AH12,AH12-AJ12,""))</f>
        <v/>
      </c>
      <c r="AM12" s="79" t="str">
        <f t="shared" ref="AM12:AM14" si="28">IF(AK12="","",IF(AK12&lt;AI12,AI12-AK12,""))</f>
        <v/>
      </c>
      <c r="AN12" s="79" t="str">
        <f t="shared" ref="AN12:AN14" si="29">IF(AL12="","",IF(AL12&lt;AJ12,AJ12-AL12,""))</f>
        <v/>
      </c>
      <c r="AO12" s="79" t="str">
        <f t="shared" ref="AO12:AO14" si="30">IF(AM12="","",IF(AM12&lt;AK12,AK12-AM12,""))</f>
        <v/>
      </c>
      <c r="AP12" s="115" t="str">
        <f t="shared" ref="AP12:AP14" si="31">IF(AN12="","",IF(AN12&lt;AL12,AL12-AN12,""))</f>
        <v/>
      </c>
      <c r="AQ12" s="75"/>
      <c r="AR12" s="111">
        <f>COUNTIF(Table!E:E,AS12)</f>
        <v>1</v>
      </c>
      <c r="AS12" s="68" t="s">
        <v>79</v>
      </c>
      <c r="AT12" s="69"/>
      <c r="AU12" s="70">
        <v>9.4444444444444445E-3</v>
      </c>
      <c r="AV12" s="69"/>
      <c r="AW12" s="70">
        <v>8.8773148148148153E-3</v>
      </c>
      <c r="AX12" s="71"/>
      <c r="AY12" s="72">
        <f t="shared" si="11"/>
        <v>5.6712962962962923E-4</v>
      </c>
      <c r="AZ12" s="73"/>
      <c r="BA12" s="112">
        <f t="shared" si="12"/>
        <v>2.3424439966812853</v>
      </c>
      <c r="BB12" s="74">
        <f t="shared" si="3"/>
        <v>23.424439966812855</v>
      </c>
      <c r="BC12" s="74">
        <f t="shared" si="13"/>
        <v>23</v>
      </c>
      <c r="BD12" s="113"/>
      <c r="BE12" s="75"/>
      <c r="BF12" s="111">
        <f>COUNTIF(Table!E:E,BG12)</f>
        <v>0</v>
      </c>
      <c r="BG12" s="68"/>
      <c r="BH12" s="69"/>
      <c r="BI12" s="70"/>
      <c r="BJ12" s="69"/>
      <c r="BK12" s="70"/>
      <c r="BL12" s="71"/>
      <c r="BM12" s="72" t="str">
        <f t="shared" si="14"/>
        <v/>
      </c>
      <c r="BN12" s="73"/>
      <c r="BO12" s="112" t="e">
        <f t="shared" si="23"/>
        <v>#DIV/0!</v>
      </c>
      <c r="BP12" s="74" t="e">
        <f t="shared" si="4"/>
        <v>#DIV/0!</v>
      </c>
      <c r="BQ12" s="74" t="str">
        <f t="shared" si="15"/>
        <v/>
      </c>
      <c r="BR12" s="113"/>
      <c r="BS12" s="75"/>
      <c r="BT12" s="111">
        <f>COUNTIF(Table!E:E,BU12)</f>
        <v>0</v>
      </c>
      <c r="BU12" s="68"/>
      <c r="BV12" s="69"/>
      <c r="BW12" s="70"/>
      <c r="BX12" s="69"/>
      <c r="BY12" s="70"/>
      <c r="BZ12" s="71"/>
      <c r="CA12" s="72" t="str">
        <f t="shared" si="16"/>
        <v/>
      </c>
      <c r="CB12" s="73"/>
      <c r="CC12" s="112" t="e">
        <f t="shared" si="24"/>
        <v>#DIV/0!</v>
      </c>
      <c r="CD12" s="74" t="e">
        <f t="shared" si="5"/>
        <v>#DIV/0!</v>
      </c>
      <c r="CE12" s="74" t="str">
        <f t="shared" si="17"/>
        <v/>
      </c>
      <c r="CF12" s="113"/>
      <c r="CH12" s="111">
        <f>COUNTIF(Table!E:E,CI12)</f>
        <v>0</v>
      </c>
      <c r="CI12" s="68"/>
      <c r="CJ12" s="69"/>
      <c r="CK12" s="70"/>
      <c r="CL12" s="69"/>
      <c r="CM12" s="70"/>
      <c r="CN12" s="71"/>
      <c r="CO12" s="72" t="str">
        <f t="shared" si="18"/>
        <v/>
      </c>
      <c r="CP12" s="73"/>
      <c r="CQ12" s="112" t="e">
        <f t="shared" si="25"/>
        <v>#DIV/0!</v>
      </c>
      <c r="CR12" s="74" t="e">
        <f t="shared" si="6"/>
        <v>#DIV/0!</v>
      </c>
      <c r="CS12" s="74" t="str">
        <f t="shared" si="26"/>
        <v/>
      </c>
      <c r="CT12" s="113"/>
    </row>
    <row r="13" spans="1:98" ht="15.75" thickBot="1" x14ac:dyDescent="0.3">
      <c r="A13" s="110"/>
      <c r="B13" s="111">
        <f>COUNTIF(Table!E:E,C13)</f>
        <v>1</v>
      </c>
      <c r="C13" s="68" t="s">
        <v>265</v>
      </c>
      <c r="D13" s="69"/>
      <c r="E13" s="70">
        <v>3.6747685185185182E-2</v>
      </c>
      <c r="F13" s="69"/>
      <c r="G13" s="70">
        <v>3.5462962962962967E-2</v>
      </c>
      <c r="H13" s="71"/>
      <c r="I13" s="72">
        <f t="shared" si="7"/>
        <v>1.2847222222222149E-3</v>
      </c>
      <c r="J13" s="73"/>
      <c r="K13" s="112">
        <f t="shared" si="19"/>
        <v>3.674526762402067</v>
      </c>
      <c r="L13" s="74">
        <f t="shared" si="0"/>
        <v>36.74526762402067</v>
      </c>
      <c r="M13" s="74">
        <f t="shared" si="20"/>
        <v>37</v>
      </c>
      <c r="N13" s="113"/>
      <c r="O13" s="75"/>
      <c r="AD13" s="116"/>
      <c r="AE13" s="117"/>
      <c r="AF13" s="118"/>
      <c r="AG13" s="119"/>
      <c r="AH13" s="91"/>
      <c r="AI13" s="120"/>
      <c r="AJ13" s="121"/>
      <c r="AK13" s="122" t="str">
        <f t="shared" si="9"/>
        <v/>
      </c>
      <c r="AL13" s="122" t="str">
        <f t="shared" si="27"/>
        <v/>
      </c>
      <c r="AM13" s="122" t="str">
        <f t="shared" si="28"/>
        <v/>
      </c>
      <c r="AN13" s="122" t="str">
        <f t="shared" si="29"/>
        <v/>
      </c>
      <c r="AO13" s="122" t="str">
        <f t="shared" si="30"/>
        <v/>
      </c>
      <c r="AP13" s="123" t="str">
        <f t="shared" si="31"/>
        <v/>
      </c>
      <c r="AQ13" s="75"/>
      <c r="AR13" s="111">
        <f>COUNTIF(Table!E:E,AS13)</f>
        <v>1</v>
      </c>
      <c r="AS13" s="68" t="s">
        <v>94</v>
      </c>
      <c r="AT13" s="69"/>
      <c r="AU13" s="70">
        <v>1.0474537037037037E-2</v>
      </c>
      <c r="AV13" s="69"/>
      <c r="AW13" s="70">
        <v>9.8495370370370369E-3</v>
      </c>
      <c r="AX13" s="71"/>
      <c r="AY13" s="72">
        <f t="shared" si="11"/>
        <v>6.2500000000000056E-4</v>
      </c>
      <c r="AZ13" s="73"/>
      <c r="BA13" s="112">
        <f t="shared" si="12"/>
        <v>2.3267813267813255</v>
      </c>
      <c r="BB13" s="74">
        <f t="shared" si="3"/>
        <v>23.267813267813256</v>
      </c>
      <c r="BC13" s="74">
        <f t="shared" si="13"/>
        <v>23</v>
      </c>
      <c r="BD13" s="113"/>
      <c r="BE13" s="75"/>
      <c r="BF13" s="111">
        <f>COUNTIF(Table!E:E,BG13)</f>
        <v>0</v>
      </c>
      <c r="BG13" s="68"/>
      <c r="BH13" s="69"/>
      <c r="BI13" s="70"/>
      <c r="BJ13" s="69"/>
      <c r="BK13" s="70"/>
      <c r="BL13" s="71"/>
      <c r="BM13" s="72" t="str">
        <f t="shared" si="14"/>
        <v/>
      </c>
      <c r="BN13" s="73"/>
      <c r="BO13" s="112" t="e">
        <f t="shared" si="23"/>
        <v>#DIV/0!</v>
      </c>
      <c r="BP13" s="74" t="e">
        <f t="shared" si="4"/>
        <v>#DIV/0!</v>
      </c>
      <c r="BQ13" s="74" t="str">
        <f t="shared" si="15"/>
        <v/>
      </c>
      <c r="BR13" s="113"/>
      <c r="BS13" s="75"/>
      <c r="BT13" s="111">
        <f>COUNTIF(Table!E:E,BU13)</f>
        <v>0</v>
      </c>
      <c r="BU13" s="68"/>
      <c r="BV13" s="69"/>
      <c r="BW13" s="70"/>
      <c r="BX13" s="69"/>
      <c r="BY13" s="70"/>
      <c r="BZ13" s="71"/>
      <c r="CA13" s="72" t="str">
        <f t="shared" si="16"/>
        <v/>
      </c>
      <c r="CB13" s="73"/>
      <c r="CC13" s="112" t="e">
        <f t="shared" si="24"/>
        <v>#DIV/0!</v>
      </c>
      <c r="CD13" s="74" t="e">
        <f t="shared" si="5"/>
        <v>#DIV/0!</v>
      </c>
      <c r="CE13" s="74" t="str">
        <f t="shared" si="17"/>
        <v/>
      </c>
      <c r="CF13" s="113"/>
      <c r="CH13" s="111">
        <f>COUNTIF(Table!E:E,CI13)</f>
        <v>0</v>
      </c>
      <c r="CI13" s="68"/>
      <c r="CJ13" s="69"/>
      <c r="CK13" s="70"/>
      <c r="CL13" s="69"/>
      <c r="CM13" s="70"/>
      <c r="CN13" s="71"/>
      <c r="CO13" s="72" t="str">
        <f t="shared" si="18"/>
        <v/>
      </c>
      <c r="CP13" s="73"/>
      <c r="CQ13" s="112" t="e">
        <f t="shared" si="25"/>
        <v>#DIV/0!</v>
      </c>
      <c r="CR13" s="74" t="e">
        <f t="shared" si="6"/>
        <v>#DIV/0!</v>
      </c>
      <c r="CS13" s="74" t="str">
        <f t="shared" si="26"/>
        <v/>
      </c>
      <c r="CT13" s="113"/>
    </row>
    <row r="14" spans="1:98" x14ac:dyDescent="0.25">
      <c r="A14" s="110"/>
      <c r="B14" s="111">
        <f>COUNTIF(Table!E:E,C14)</f>
        <v>1</v>
      </c>
      <c r="C14" s="68" t="s">
        <v>143</v>
      </c>
      <c r="D14" s="69"/>
      <c r="E14" s="70">
        <v>3.4780092592592592E-2</v>
      </c>
      <c r="F14" s="69"/>
      <c r="G14" s="70">
        <v>3.5694444444444445E-2</v>
      </c>
      <c r="H14" s="71"/>
      <c r="I14" s="72" t="str">
        <f t="shared" si="7"/>
        <v/>
      </c>
      <c r="J14" s="73"/>
      <c r="K14" s="112">
        <f t="shared" si="19"/>
        <v>-2.5128891050583775</v>
      </c>
      <c r="L14" s="74">
        <f t="shared" si="0"/>
        <v>-25.128891050583775</v>
      </c>
      <c r="M14" s="74">
        <f t="shared" si="20"/>
        <v>0</v>
      </c>
      <c r="N14" s="113"/>
      <c r="O14" s="75"/>
      <c r="AD14" s="124"/>
      <c r="AE14" s="125"/>
      <c r="AF14" s="126"/>
      <c r="AG14" s="127"/>
      <c r="AH14" s="80"/>
      <c r="AI14" s="95"/>
      <c r="AJ14" s="81"/>
      <c r="AK14" s="128" t="str">
        <f t="shared" si="9"/>
        <v/>
      </c>
      <c r="AL14" s="128" t="str">
        <f t="shared" si="27"/>
        <v/>
      </c>
      <c r="AM14" s="128" t="str">
        <f t="shared" si="28"/>
        <v/>
      </c>
      <c r="AN14" s="128" t="str">
        <f t="shared" si="29"/>
        <v/>
      </c>
      <c r="AO14" s="128" t="str">
        <f t="shared" si="30"/>
        <v/>
      </c>
      <c r="AP14" s="128" t="str">
        <f t="shared" si="31"/>
        <v/>
      </c>
      <c r="AQ14" s="75"/>
      <c r="AR14" s="111">
        <f>COUNTIF(Table!E:E,AS14)</f>
        <v>1</v>
      </c>
      <c r="AS14" s="68" t="s">
        <v>104</v>
      </c>
      <c r="AT14" s="69"/>
      <c r="AU14" s="70">
        <v>1.2002314814814815E-2</v>
      </c>
      <c r="AV14" s="69"/>
      <c r="AW14" s="70">
        <v>1.0671296296296297E-2</v>
      </c>
      <c r="AX14" s="71"/>
      <c r="AY14" s="72">
        <f t="shared" si="11"/>
        <v>1.3310185185185178E-3</v>
      </c>
      <c r="AZ14" s="73"/>
      <c r="BA14" s="112">
        <f t="shared" si="12"/>
        <v>4.5560441727469909</v>
      </c>
      <c r="BB14" s="74">
        <f t="shared" si="3"/>
        <v>45.560441727469907</v>
      </c>
      <c r="BC14" s="74">
        <f t="shared" si="13"/>
        <v>46</v>
      </c>
      <c r="BD14" s="113"/>
      <c r="BE14" s="75"/>
      <c r="BF14" s="111">
        <f>COUNTIF(Table!E:E,BG14)</f>
        <v>0</v>
      </c>
      <c r="BG14" s="68"/>
      <c r="BH14" s="69"/>
      <c r="BI14" s="70"/>
      <c r="BJ14" s="69"/>
      <c r="BK14" s="70"/>
      <c r="BL14" s="71"/>
      <c r="BM14" s="72" t="str">
        <f t="shared" si="14"/>
        <v/>
      </c>
      <c r="BN14" s="73"/>
      <c r="BO14" s="112" t="e">
        <f t="shared" si="23"/>
        <v>#DIV/0!</v>
      </c>
      <c r="BP14" s="74" t="e">
        <f t="shared" si="4"/>
        <v>#DIV/0!</v>
      </c>
      <c r="BQ14" s="74" t="str">
        <f t="shared" si="15"/>
        <v/>
      </c>
      <c r="BR14" s="113"/>
      <c r="BS14" s="75"/>
      <c r="BT14" s="111">
        <f>COUNTIF(Table!E:E,BU14)</f>
        <v>0</v>
      </c>
      <c r="BU14" s="68"/>
      <c r="BV14" s="69"/>
      <c r="BW14" s="70"/>
      <c r="BX14" s="69"/>
      <c r="BY14" s="70"/>
      <c r="BZ14" s="71"/>
      <c r="CA14" s="72" t="str">
        <f t="shared" si="16"/>
        <v/>
      </c>
      <c r="CB14" s="73"/>
      <c r="CC14" s="112" t="e">
        <f t="shared" si="24"/>
        <v>#DIV/0!</v>
      </c>
      <c r="CD14" s="74" t="e">
        <f t="shared" si="5"/>
        <v>#DIV/0!</v>
      </c>
      <c r="CE14" s="74" t="str">
        <f t="shared" si="17"/>
        <v/>
      </c>
      <c r="CF14" s="113"/>
      <c r="CH14" s="111">
        <f>COUNTIF(Table!E:E,CI14)</f>
        <v>0</v>
      </c>
      <c r="CI14" s="68"/>
      <c r="CJ14" s="69"/>
      <c r="CK14" s="70"/>
      <c r="CL14" s="69"/>
      <c r="CM14" s="70"/>
      <c r="CN14" s="71"/>
      <c r="CO14" s="72" t="str">
        <f t="shared" si="18"/>
        <v/>
      </c>
      <c r="CP14" s="73"/>
      <c r="CQ14" s="112" t="e">
        <f t="shared" si="25"/>
        <v>#DIV/0!</v>
      </c>
      <c r="CR14" s="74" t="e">
        <f t="shared" si="6"/>
        <v>#DIV/0!</v>
      </c>
      <c r="CS14" s="74" t="str">
        <f t="shared" si="26"/>
        <v/>
      </c>
      <c r="CT14" s="113"/>
    </row>
    <row r="15" spans="1:98" x14ac:dyDescent="0.25">
      <c r="A15" s="110"/>
      <c r="B15" s="111">
        <f>COUNTIF(Table!E:E,C15)</f>
        <v>1</v>
      </c>
      <c r="C15" s="68" t="s">
        <v>76</v>
      </c>
      <c r="D15" s="69"/>
      <c r="E15" s="70">
        <v>3.7962962962962962E-2</v>
      </c>
      <c r="F15" s="69"/>
      <c r="G15" s="70">
        <v>3.6631944444444446E-2</v>
      </c>
      <c r="H15" s="71"/>
      <c r="I15" s="72">
        <f t="shared" si="7"/>
        <v>1.3310185185185161E-3</v>
      </c>
      <c r="J15" s="73"/>
      <c r="K15" s="112">
        <f t="shared" si="19"/>
        <v>3.6853080568720173</v>
      </c>
      <c r="L15" s="74">
        <f t="shared" si="0"/>
        <v>36.853080568720173</v>
      </c>
      <c r="M15" s="74">
        <f t="shared" si="20"/>
        <v>37</v>
      </c>
      <c r="N15" s="113"/>
      <c r="O15" s="75"/>
      <c r="AQ15" s="75"/>
      <c r="AR15" s="111">
        <f>COUNTIF(Table!E:E,AS15)</f>
        <v>1</v>
      </c>
      <c r="AS15" s="68" t="s">
        <v>68</v>
      </c>
      <c r="AT15" s="69"/>
      <c r="AU15" s="70">
        <v>1.0092592592592592E-2</v>
      </c>
      <c r="AV15" s="69"/>
      <c r="AW15" s="70">
        <v>9.4675925925925917E-3</v>
      </c>
      <c r="AX15" s="71"/>
      <c r="AY15" s="72">
        <f t="shared" si="11"/>
        <v>6.2500000000000056E-4</v>
      </c>
      <c r="AZ15" s="73"/>
      <c r="BA15" s="112">
        <f t="shared" si="12"/>
        <v>2.4199155367859517</v>
      </c>
      <c r="BB15" s="74">
        <f t="shared" si="3"/>
        <v>24.199155367859518</v>
      </c>
      <c r="BC15" s="74">
        <f t="shared" si="13"/>
        <v>24</v>
      </c>
      <c r="BD15" s="113"/>
      <c r="BE15" s="75"/>
      <c r="BF15" s="111">
        <f>COUNTIF(Table!E:E,BG15)</f>
        <v>0</v>
      </c>
      <c r="BG15" s="68"/>
      <c r="BH15" s="69"/>
      <c r="BI15" s="70"/>
      <c r="BJ15" s="69"/>
      <c r="BK15" s="70"/>
      <c r="BL15" s="71"/>
      <c r="BM15" s="72" t="str">
        <f t="shared" si="14"/>
        <v/>
      </c>
      <c r="BN15" s="73"/>
      <c r="BO15" s="112" t="e">
        <f t="shared" si="23"/>
        <v>#DIV/0!</v>
      </c>
      <c r="BP15" s="74" t="e">
        <f t="shared" si="4"/>
        <v>#DIV/0!</v>
      </c>
      <c r="BQ15" s="74" t="str">
        <f t="shared" si="15"/>
        <v/>
      </c>
      <c r="BR15" s="113"/>
      <c r="BS15" s="75"/>
      <c r="BT15" s="111">
        <f>COUNTIF(Table!E:E,BU15)</f>
        <v>0</v>
      </c>
      <c r="BU15" s="68"/>
      <c r="BV15" s="69"/>
      <c r="BW15" s="70"/>
      <c r="BX15" s="69"/>
      <c r="BY15" s="70"/>
      <c r="BZ15" s="71"/>
      <c r="CA15" s="72" t="str">
        <f t="shared" si="16"/>
        <v/>
      </c>
      <c r="CB15" s="73"/>
      <c r="CC15" s="112" t="e">
        <f t="shared" si="24"/>
        <v>#DIV/0!</v>
      </c>
      <c r="CD15" s="74" t="e">
        <f t="shared" si="5"/>
        <v>#DIV/0!</v>
      </c>
      <c r="CE15" s="74" t="str">
        <f t="shared" si="17"/>
        <v/>
      </c>
      <c r="CF15" s="113"/>
      <c r="CH15" s="111">
        <f>COUNTIF(Table!E:E,CI15)</f>
        <v>0</v>
      </c>
      <c r="CI15" s="68"/>
      <c r="CJ15" s="69"/>
      <c r="CK15" s="70"/>
      <c r="CL15" s="69"/>
      <c r="CM15" s="70"/>
      <c r="CN15" s="71"/>
      <c r="CO15" s="72" t="str">
        <f t="shared" si="18"/>
        <v/>
      </c>
      <c r="CP15" s="73"/>
      <c r="CQ15" s="112" t="e">
        <f t="shared" si="25"/>
        <v>#DIV/0!</v>
      </c>
      <c r="CR15" s="74" t="e">
        <f t="shared" si="6"/>
        <v>#DIV/0!</v>
      </c>
      <c r="CS15" s="74" t="str">
        <f t="shared" si="26"/>
        <v/>
      </c>
      <c r="CT15" s="113"/>
    </row>
    <row r="16" spans="1:98" x14ac:dyDescent="0.25">
      <c r="A16" s="110"/>
      <c r="B16" s="111">
        <f>COUNTIF(Table!E:E,C16)</f>
        <v>1</v>
      </c>
      <c r="C16" s="68" t="s">
        <v>266</v>
      </c>
      <c r="D16" s="69"/>
      <c r="E16" s="70"/>
      <c r="F16" s="69"/>
      <c r="G16" s="70">
        <v>2.9861111111111113E-2</v>
      </c>
      <c r="H16" s="71"/>
      <c r="I16" s="72" t="str">
        <f t="shared" si="7"/>
        <v/>
      </c>
      <c r="J16" s="73"/>
      <c r="K16" s="112">
        <f t="shared" si="19"/>
        <v>-100</v>
      </c>
      <c r="L16" s="74">
        <f t="shared" si="0"/>
        <v>-1000</v>
      </c>
      <c r="M16" s="74">
        <v>25</v>
      </c>
      <c r="N16" s="113" t="s">
        <v>267</v>
      </c>
      <c r="O16" s="75"/>
      <c r="AQ16" s="75"/>
      <c r="AR16" s="111">
        <f>COUNTIF(Table!E:E,AS16)</f>
        <v>1</v>
      </c>
      <c r="AS16" s="68" t="s">
        <v>71</v>
      </c>
      <c r="AT16" s="69"/>
      <c r="AU16" s="70">
        <v>8.5879629629629622E-3</v>
      </c>
      <c r="AV16" s="69"/>
      <c r="AW16" s="70">
        <v>7.9629629629629634E-3</v>
      </c>
      <c r="AX16" s="71"/>
      <c r="AY16" s="72">
        <f t="shared" si="11"/>
        <v>6.2499999999999882E-4</v>
      </c>
      <c r="AZ16" s="73"/>
      <c r="BA16" s="112">
        <f t="shared" si="12"/>
        <v>2.8737315010570796</v>
      </c>
      <c r="BB16" s="74">
        <f t="shared" si="3"/>
        <v>28.737315010570796</v>
      </c>
      <c r="BC16" s="74">
        <f t="shared" si="13"/>
        <v>29</v>
      </c>
      <c r="BD16" s="113"/>
      <c r="BE16" s="75"/>
      <c r="BF16" s="111">
        <f>COUNTIF(Table!E:E,BG16)</f>
        <v>0</v>
      </c>
      <c r="BG16" s="68"/>
      <c r="BH16" s="69"/>
      <c r="BI16" s="70"/>
      <c r="BJ16" s="69"/>
      <c r="BK16" s="70"/>
      <c r="BL16" s="71"/>
      <c r="BM16" s="72" t="str">
        <f t="shared" si="14"/>
        <v/>
      </c>
      <c r="BN16" s="73"/>
      <c r="BO16" s="112" t="e">
        <f t="shared" si="23"/>
        <v>#DIV/0!</v>
      </c>
      <c r="BP16" s="74" t="e">
        <f t="shared" si="4"/>
        <v>#DIV/0!</v>
      </c>
      <c r="BQ16" s="74" t="str">
        <f t="shared" si="15"/>
        <v/>
      </c>
      <c r="BR16" s="113"/>
      <c r="BS16" s="75"/>
      <c r="BT16" s="111">
        <f>COUNTIF(Table!E:E,BU16)</f>
        <v>0</v>
      </c>
      <c r="BU16" s="68"/>
      <c r="BV16" s="69"/>
      <c r="BW16" s="70"/>
      <c r="BX16" s="69"/>
      <c r="BY16" s="70"/>
      <c r="BZ16" s="71"/>
      <c r="CA16" s="72" t="str">
        <f t="shared" si="16"/>
        <v/>
      </c>
      <c r="CB16" s="73"/>
      <c r="CC16" s="112" t="e">
        <f t="shared" si="24"/>
        <v>#DIV/0!</v>
      </c>
      <c r="CD16" s="74" t="e">
        <f t="shared" si="5"/>
        <v>#DIV/0!</v>
      </c>
      <c r="CE16" s="74" t="str">
        <f t="shared" si="17"/>
        <v/>
      </c>
      <c r="CF16" s="113"/>
      <c r="CH16" s="111">
        <f>COUNTIF(Table!E:E,CI16)</f>
        <v>0</v>
      </c>
      <c r="CI16" s="68"/>
      <c r="CJ16" s="69"/>
      <c r="CK16" s="70"/>
      <c r="CL16" s="69"/>
      <c r="CM16" s="70"/>
      <c r="CN16" s="71"/>
      <c r="CO16" s="72" t="str">
        <f t="shared" si="18"/>
        <v/>
      </c>
      <c r="CP16" s="73"/>
      <c r="CQ16" s="112" t="e">
        <f t="shared" si="25"/>
        <v>#DIV/0!</v>
      </c>
      <c r="CR16" s="74" t="e">
        <f t="shared" si="6"/>
        <v>#DIV/0!</v>
      </c>
      <c r="CS16" s="74" t="str">
        <f t="shared" si="26"/>
        <v/>
      </c>
      <c r="CT16" s="113"/>
    </row>
    <row r="17" spans="1:98" x14ac:dyDescent="0.25">
      <c r="A17" s="110"/>
      <c r="B17" s="114"/>
      <c r="C17" s="76"/>
      <c r="D17" s="77"/>
      <c r="E17" s="78"/>
      <c r="G17" s="146"/>
      <c r="H17" s="41"/>
      <c r="I17" s="79" t="str">
        <f t="shared" ref="I17" si="32">IF(G17="","",IF(G17&lt;E17,E17-G17,""))</f>
        <v/>
      </c>
      <c r="J17" s="79" t="str">
        <f t="shared" ref="J17" si="33">IF(H17="","",IF(H17&lt;F17,F17-H17,""))</f>
        <v/>
      </c>
      <c r="K17" s="79" t="str">
        <f t="shared" ref="K17" si="34">IF(I17="","",IF(I17&lt;G17,G17-I17,""))</f>
        <v/>
      </c>
      <c r="L17" s="79" t="str">
        <f t="shared" ref="L17" si="35">IF(J17="","",IF(J17&lt;H17,H17-J17,""))</f>
        <v/>
      </c>
      <c r="M17" s="79" t="str">
        <f t="shared" ref="M17" si="36">IF(K17="","",IF(K17&lt;I17,I17-K17,""))</f>
        <v/>
      </c>
      <c r="N17" s="115" t="str">
        <f t="shared" ref="N17" si="37">IF(L17="","",IF(L17&lt;J17,J17-L17,""))</f>
        <v/>
      </c>
      <c r="O17" s="75"/>
      <c r="AQ17" s="75"/>
      <c r="AR17" s="111">
        <f>COUNTIF(Table!E:E,AS17)</f>
        <v>1</v>
      </c>
      <c r="AS17" s="68" t="s">
        <v>77</v>
      </c>
      <c r="AT17" s="69"/>
      <c r="AU17" s="70">
        <v>8.8773148148148153E-3</v>
      </c>
      <c r="AV17" s="69"/>
      <c r="AW17" s="70">
        <v>8.3912037037037045E-3</v>
      </c>
      <c r="AX17" s="71"/>
      <c r="AY17" s="72">
        <f t="shared" si="11"/>
        <v>4.8611111111111077E-4</v>
      </c>
      <c r="AZ17" s="73"/>
      <c r="BA17" s="112">
        <f t="shared" si="12"/>
        <v>2.1258181818181781</v>
      </c>
      <c r="BB17" s="74">
        <f t="shared" si="3"/>
        <v>21.258181818181782</v>
      </c>
      <c r="BC17" s="74">
        <f t="shared" si="13"/>
        <v>21</v>
      </c>
      <c r="BD17" s="113"/>
      <c r="BE17" s="75"/>
      <c r="BF17" s="111">
        <f>COUNTIF(Table!E:E,BG17)</f>
        <v>0</v>
      </c>
      <c r="BG17" s="68"/>
      <c r="BH17" s="69"/>
      <c r="BI17" s="70"/>
      <c r="BJ17" s="69"/>
      <c r="BK17" s="70"/>
      <c r="BL17" s="71"/>
      <c r="BM17" s="72" t="str">
        <f t="shared" si="14"/>
        <v/>
      </c>
      <c r="BN17" s="73"/>
      <c r="BO17" s="112" t="e">
        <f t="shared" si="23"/>
        <v>#DIV/0!</v>
      </c>
      <c r="BP17" s="74" t="e">
        <f t="shared" si="4"/>
        <v>#DIV/0!</v>
      </c>
      <c r="BQ17" s="74" t="str">
        <f t="shared" si="15"/>
        <v/>
      </c>
      <c r="BR17" s="113"/>
      <c r="BS17" s="75"/>
      <c r="BT17" s="111">
        <f>COUNTIF(Table!E:E,BU17)</f>
        <v>0</v>
      </c>
      <c r="BU17" s="68"/>
      <c r="BV17" s="69"/>
      <c r="BW17" s="70"/>
      <c r="BX17" s="69"/>
      <c r="BY17" s="70"/>
      <c r="BZ17" s="71"/>
      <c r="CA17" s="72" t="str">
        <f t="shared" si="16"/>
        <v/>
      </c>
      <c r="CB17" s="73"/>
      <c r="CC17" s="112" t="e">
        <f t="shared" si="24"/>
        <v>#DIV/0!</v>
      </c>
      <c r="CD17" s="74" t="e">
        <f t="shared" si="5"/>
        <v>#DIV/0!</v>
      </c>
      <c r="CE17" s="74" t="str">
        <f t="shared" si="17"/>
        <v/>
      </c>
      <c r="CF17" s="113"/>
      <c r="CH17" s="111">
        <f>COUNTIF(Table!E:E,CI17)</f>
        <v>0</v>
      </c>
      <c r="CI17" s="68"/>
      <c r="CJ17" s="69"/>
      <c r="CK17" s="70"/>
      <c r="CL17" s="69"/>
      <c r="CM17" s="70"/>
      <c r="CN17" s="71"/>
      <c r="CO17" s="72" t="str">
        <f t="shared" si="18"/>
        <v/>
      </c>
      <c r="CP17" s="73"/>
      <c r="CQ17" s="112" t="e">
        <f t="shared" si="25"/>
        <v>#DIV/0!</v>
      </c>
      <c r="CR17" s="74" t="e">
        <f t="shared" si="6"/>
        <v>#DIV/0!</v>
      </c>
      <c r="CS17" s="74" t="str">
        <f t="shared" si="26"/>
        <v/>
      </c>
      <c r="CT17" s="113"/>
    </row>
    <row r="18" spans="1:98" x14ac:dyDescent="0.25">
      <c r="A18" s="110"/>
      <c r="B18" s="114"/>
      <c r="C18" s="76" t="s">
        <v>268</v>
      </c>
      <c r="D18" s="77"/>
      <c r="E18" s="78"/>
      <c r="G18" s="88"/>
      <c r="H18" s="41"/>
      <c r="I18" s="79" t="str">
        <f t="shared" si="7"/>
        <v/>
      </c>
      <c r="J18" s="79" t="str">
        <f t="shared" ref="J18:J20" si="38">IF(H18="","",IF(H18&lt;F18,F18-H18,""))</f>
        <v/>
      </c>
      <c r="K18" s="79" t="str">
        <f t="shared" ref="K18:K20" si="39">IF(I18="","",IF(I18&lt;G18,G18-I18,""))</f>
        <v/>
      </c>
      <c r="L18" s="79" t="str">
        <f t="shared" ref="L18:L20" si="40">IF(J18="","",IF(J18&lt;H18,H18-J18,""))</f>
        <v/>
      </c>
      <c r="M18" s="79" t="str">
        <f t="shared" ref="M18:M20" si="41">IF(K18="","",IF(K18&lt;I18,I18-K18,""))</f>
        <v/>
      </c>
      <c r="N18" s="115" t="str">
        <f t="shared" ref="N18:N20" si="42">IF(L18="","",IF(L18&lt;J18,J18-L18,""))</f>
        <v/>
      </c>
      <c r="O18" s="75"/>
      <c r="AQ18" s="75"/>
      <c r="AR18" s="111">
        <f>COUNTIF(Table!E:E,AS18)</f>
        <v>1</v>
      </c>
      <c r="AS18" s="68" t="s">
        <v>188</v>
      </c>
      <c r="AT18" s="69"/>
      <c r="AU18" s="70">
        <v>0.01</v>
      </c>
      <c r="AV18" s="69"/>
      <c r="AW18" s="70">
        <v>9.2013888888888892E-3</v>
      </c>
      <c r="AX18" s="71"/>
      <c r="AY18" s="72">
        <f t="shared" si="11"/>
        <v>7.9861111111111105E-4</v>
      </c>
      <c r="AZ18" s="73"/>
      <c r="BA18" s="112">
        <f t="shared" si="12"/>
        <v>3.175849056603774</v>
      </c>
      <c r="BB18" s="74">
        <f t="shared" si="3"/>
        <v>31.758490566037739</v>
      </c>
      <c r="BC18" s="74">
        <f t="shared" si="13"/>
        <v>32</v>
      </c>
      <c r="BD18" s="113"/>
      <c r="BE18" s="75"/>
      <c r="BF18" s="111">
        <f>COUNTIF(Table!E:E,BG18)</f>
        <v>0</v>
      </c>
      <c r="BG18" s="68"/>
      <c r="BH18" s="69"/>
      <c r="BI18" s="70"/>
      <c r="BJ18" s="69"/>
      <c r="BK18" s="70"/>
      <c r="BL18" s="71"/>
      <c r="BM18" s="72" t="str">
        <f t="shared" si="14"/>
        <v/>
      </c>
      <c r="BN18" s="73"/>
      <c r="BO18" s="112" t="e">
        <f t="shared" si="23"/>
        <v>#DIV/0!</v>
      </c>
      <c r="BP18" s="74" t="e">
        <f t="shared" si="4"/>
        <v>#DIV/0!</v>
      </c>
      <c r="BQ18" s="74" t="str">
        <f t="shared" si="15"/>
        <v/>
      </c>
      <c r="BR18" s="113"/>
      <c r="BS18" s="75"/>
      <c r="BT18" s="111">
        <f>COUNTIF(Table!E:E,BU18)</f>
        <v>0</v>
      </c>
      <c r="BU18" s="68"/>
      <c r="BV18" s="69"/>
      <c r="BW18" s="70"/>
      <c r="BX18" s="69"/>
      <c r="BY18" s="70"/>
      <c r="BZ18" s="71"/>
      <c r="CA18" s="72" t="str">
        <f t="shared" si="16"/>
        <v/>
      </c>
      <c r="CB18" s="73"/>
      <c r="CC18" s="112" t="e">
        <f t="shared" si="24"/>
        <v>#DIV/0!</v>
      </c>
      <c r="CD18" s="74" t="e">
        <f t="shared" si="5"/>
        <v>#DIV/0!</v>
      </c>
      <c r="CE18" s="74" t="str">
        <f t="shared" si="17"/>
        <v/>
      </c>
      <c r="CF18" s="113"/>
      <c r="CH18" s="111">
        <f>COUNTIF(Table!E:E,CI18)</f>
        <v>0</v>
      </c>
      <c r="CI18" s="68"/>
      <c r="CJ18" s="69"/>
      <c r="CK18" s="70"/>
      <c r="CL18" s="69"/>
      <c r="CM18" s="70"/>
      <c r="CN18" s="71"/>
      <c r="CO18" s="72" t="str">
        <f t="shared" si="18"/>
        <v/>
      </c>
      <c r="CP18" s="73"/>
      <c r="CQ18" s="112" t="e">
        <f t="shared" si="25"/>
        <v>#DIV/0!</v>
      </c>
      <c r="CR18" s="74" t="e">
        <f t="shared" si="6"/>
        <v>#DIV/0!</v>
      </c>
      <c r="CS18" s="74" t="str">
        <f t="shared" si="26"/>
        <v/>
      </c>
      <c r="CT18" s="113"/>
    </row>
    <row r="19" spans="1:98" ht="15.75" thickBot="1" x14ac:dyDescent="0.3">
      <c r="A19" s="110"/>
      <c r="B19" s="116"/>
      <c r="C19" s="117"/>
      <c r="D19" s="118"/>
      <c r="E19" s="119"/>
      <c r="F19" s="91"/>
      <c r="G19" s="120"/>
      <c r="H19" s="121"/>
      <c r="I19" s="122" t="str">
        <f t="shared" si="7"/>
        <v/>
      </c>
      <c r="J19" s="122" t="str">
        <f t="shared" si="38"/>
        <v/>
      </c>
      <c r="K19" s="122" t="str">
        <f t="shared" si="39"/>
        <v/>
      </c>
      <c r="L19" s="122" t="str">
        <f t="shared" si="40"/>
        <v/>
      </c>
      <c r="M19" s="122" t="str">
        <f t="shared" si="41"/>
        <v/>
      </c>
      <c r="N19" s="123" t="str">
        <f t="shared" si="42"/>
        <v/>
      </c>
      <c r="O19" s="75"/>
      <c r="AQ19" s="75"/>
      <c r="AR19" s="114"/>
      <c r="AS19" s="76"/>
      <c r="AT19" s="77"/>
      <c r="AU19" s="78"/>
      <c r="AW19" s="88"/>
      <c r="AX19" s="41"/>
      <c r="AY19" s="79" t="str">
        <f t="shared" si="11"/>
        <v/>
      </c>
      <c r="AZ19" s="79" t="str">
        <f t="shared" ref="AZ19:AZ21" si="43">IF(AX19="","",IF(AX19&lt;AV19,AV19-AX19,""))</f>
        <v/>
      </c>
      <c r="BA19" s="79" t="str">
        <f t="shared" ref="BA19:BA21" si="44">IF(AY19="","",IF(AY19&lt;AW19,AW19-AY19,""))</f>
        <v/>
      </c>
      <c r="BB19" s="79" t="str">
        <f t="shared" ref="BB19:BB21" si="45">IF(AZ19="","",IF(AZ19&lt;AX19,AX19-AZ19,""))</f>
        <v/>
      </c>
      <c r="BC19" s="79" t="str">
        <f t="shared" ref="BC19:BC21" si="46">IF(BA19="","",IF(BA19&lt;AY19,AY19-BA19,""))</f>
        <v/>
      </c>
      <c r="BD19" s="115" t="str">
        <f t="shared" ref="BD19:BD21" si="47">IF(BB19="","",IF(BB19&lt;AZ19,AZ19-BB19,""))</f>
        <v/>
      </c>
      <c r="BE19" s="75"/>
      <c r="BF19" s="111">
        <f>COUNTIF(Table!E:E,BG19)</f>
        <v>0</v>
      </c>
      <c r="BG19" s="68"/>
      <c r="BH19" s="69"/>
      <c r="BI19" s="70"/>
      <c r="BJ19" s="69"/>
      <c r="BK19" s="70"/>
      <c r="BL19" s="71"/>
      <c r="BM19" s="72" t="str">
        <f t="shared" si="14"/>
        <v/>
      </c>
      <c r="BN19" s="73"/>
      <c r="BO19" s="112" t="e">
        <f t="shared" si="23"/>
        <v>#DIV/0!</v>
      </c>
      <c r="BP19" s="74" t="e">
        <f t="shared" si="4"/>
        <v>#DIV/0!</v>
      </c>
      <c r="BQ19" s="74" t="str">
        <f t="shared" si="15"/>
        <v/>
      </c>
      <c r="BR19" s="113"/>
      <c r="BS19" s="75"/>
      <c r="BT19" s="111">
        <f>COUNTIF(Table!E:E,BU19)</f>
        <v>0</v>
      </c>
      <c r="BU19" s="68"/>
      <c r="BV19" s="69"/>
      <c r="BW19" s="70"/>
      <c r="BX19" s="69"/>
      <c r="BY19" s="70"/>
      <c r="BZ19" s="71"/>
      <c r="CA19" s="72" t="str">
        <f t="shared" si="16"/>
        <v/>
      </c>
      <c r="CB19" s="73"/>
      <c r="CC19" s="112" t="e">
        <f t="shared" si="24"/>
        <v>#DIV/0!</v>
      </c>
      <c r="CD19" s="74" t="e">
        <f t="shared" si="5"/>
        <v>#DIV/0!</v>
      </c>
      <c r="CE19" s="74" t="str">
        <f t="shared" si="17"/>
        <v/>
      </c>
      <c r="CF19" s="113"/>
      <c r="CH19" s="111">
        <f>COUNTIF(Table!E:E,CI19)</f>
        <v>0</v>
      </c>
      <c r="CI19" s="68"/>
      <c r="CJ19" s="69"/>
      <c r="CK19" s="70"/>
      <c r="CL19" s="69"/>
      <c r="CM19" s="70"/>
      <c r="CN19" s="71"/>
      <c r="CO19" s="72" t="str">
        <f t="shared" si="18"/>
        <v/>
      </c>
      <c r="CP19" s="73"/>
      <c r="CQ19" s="112" t="e">
        <f t="shared" si="25"/>
        <v>#DIV/0!</v>
      </c>
      <c r="CR19" s="74" t="e">
        <f t="shared" si="6"/>
        <v>#DIV/0!</v>
      </c>
      <c r="CS19" s="74" t="str">
        <f t="shared" si="26"/>
        <v/>
      </c>
      <c r="CT19" s="113"/>
    </row>
    <row r="20" spans="1:98" ht="15.75" thickBot="1" x14ac:dyDescent="0.3">
      <c r="A20" s="110"/>
      <c r="B20" s="124"/>
      <c r="C20" s="125"/>
      <c r="D20" s="126"/>
      <c r="E20" s="127"/>
      <c r="F20" s="80"/>
      <c r="G20" s="95"/>
      <c r="H20" s="81"/>
      <c r="I20" s="128" t="str">
        <f t="shared" si="7"/>
        <v/>
      </c>
      <c r="J20" s="128" t="str">
        <f t="shared" si="38"/>
        <v/>
      </c>
      <c r="K20" s="128" t="str">
        <f t="shared" si="39"/>
        <v/>
      </c>
      <c r="L20" s="128" t="str">
        <f t="shared" si="40"/>
        <v/>
      </c>
      <c r="M20" s="128" t="str">
        <f t="shared" si="41"/>
        <v/>
      </c>
      <c r="N20" s="128" t="str">
        <f t="shared" si="42"/>
        <v/>
      </c>
      <c r="O20" s="75"/>
      <c r="AQ20" s="75"/>
      <c r="AR20" s="116"/>
      <c r="AS20" s="117"/>
      <c r="AT20" s="118"/>
      <c r="AU20" s="119"/>
      <c r="AV20" s="91"/>
      <c r="AW20" s="120"/>
      <c r="AX20" s="121"/>
      <c r="AY20" s="122" t="str">
        <f t="shared" si="11"/>
        <v/>
      </c>
      <c r="AZ20" s="122" t="str">
        <f t="shared" si="43"/>
        <v/>
      </c>
      <c r="BA20" s="122" t="str">
        <f t="shared" si="44"/>
        <v/>
      </c>
      <c r="BB20" s="122" t="str">
        <f t="shared" si="45"/>
        <v/>
      </c>
      <c r="BC20" s="122" t="str">
        <f t="shared" si="46"/>
        <v/>
      </c>
      <c r="BD20" s="123" t="str">
        <f t="shared" si="47"/>
        <v/>
      </c>
      <c r="BE20" s="75"/>
      <c r="BF20" s="111">
        <f>COUNTIF(Table!E:E,BG20)</f>
        <v>0</v>
      </c>
      <c r="BG20" s="68"/>
      <c r="BH20" s="69"/>
      <c r="BI20" s="70"/>
      <c r="BJ20" s="69"/>
      <c r="BK20" s="70"/>
      <c r="BL20" s="71"/>
      <c r="BM20" s="72" t="str">
        <f t="shared" si="14"/>
        <v/>
      </c>
      <c r="BN20" s="73"/>
      <c r="BO20" s="112" t="e">
        <f t="shared" si="23"/>
        <v>#DIV/0!</v>
      </c>
      <c r="BP20" s="74" t="e">
        <f t="shared" si="4"/>
        <v>#DIV/0!</v>
      </c>
      <c r="BQ20" s="74" t="str">
        <f t="shared" si="15"/>
        <v/>
      </c>
      <c r="BR20" s="113"/>
      <c r="BS20" s="75"/>
      <c r="BT20" s="111">
        <f>COUNTIF(Table!E:E,BU20)</f>
        <v>0</v>
      </c>
      <c r="BU20" s="68"/>
      <c r="BV20" s="69"/>
      <c r="BW20" s="70"/>
      <c r="BX20" s="69"/>
      <c r="BY20" s="70"/>
      <c r="BZ20" s="71"/>
      <c r="CA20" s="72" t="str">
        <f t="shared" si="16"/>
        <v/>
      </c>
      <c r="CB20" s="73"/>
      <c r="CC20" s="112" t="e">
        <f t="shared" si="24"/>
        <v>#DIV/0!</v>
      </c>
      <c r="CD20" s="74" t="e">
        <f t="shared" si="5"/>
        <v>#DIV/0!</v>
      </c>
      <c r="CE20" s="74" t="str">
        <f t="shared" si="17"/>
        <v/>
      </c>
      <c r="CF20" s="113"/>
      <c r="CH20" s="111">
        <f>COUNTIF(Table!E:E,CI20)</f>
        <v>0</v>
      </c>
      <c r="CI20" s="68"/>
      <c r="CJ20" s="69"/>
      <c r="CK20" s="70"/>
      <c r="CL20" s="69"/>
      <c r="CM20" s="70"/>
      <c r="CN20" s="71"/>
      <c r="CO20" s="72" t="str">
        <f t="shared" si="18"/>
        <v/>
      </c>
      <c r="CP20" s="73"/>
      <c r="CQ20" s="112" t="e">
        <f t="shared" si="25"/>
        <v>#DIV/0!</v>
      </c>
      <c r="CR20" s="74" t="e">
        <f t="shared" si="6"/>
        <v>#DIV/0!</v>
      </c>
      <c r="CS20" s="74" t="str">
        <f t="shared" si="26"/>
        <v/>
      </c>
      <c r="CT20" s="113"/>
    </row>
    <row r="21" spans="1:98" x14ac:dyDescent="0.25">
      <c r="A21" s="110"/>
      <c r="O21" s="75"/>
      <c r="AQ21" s="75"/>
      <c r="AR21" s="124"/>
      <c r="AS21" s="125"/>
      <c r="AT21" s="126"/>
      <c r="AU21" s="127"/>
      <c r="AV21" s="80"/>
      <c r="AW21" s="95"/>
      <c r="AX21" s="81"/>
      <c r="AY21" s="128" t="str">
        <f t="shared" si="11"/>
        <v/>
      </c>
      <c r="AZ21" s="128" t="str">
        <f t="shared" si="43"/>
        <v/>
      </c>
      <c r="BA21" s="128" t="str">
        <f t="shared" si="44"/>
        <v/>
      </c>
      <c r="BB21" s="128" t="str">
        <f t="shared" si="45"/>
        <v/>
      </c>
      <c r="BC21" s="128" t="str">
        <f t="shared" si="46"/>
        <v/>
      </c>
      <c r="BD21" s="128" t="str">
        <f t="shared" si="47"/>
        <v/>
      </c>
      <c r="BE21" s="75"/>
      <c r="BF21" s="111">
        <f>COUNTIF(Table!E:E,BG21)</f>
        <v>0</v>
      </c>
      <c r="BG21" s="68"/>
      <c r="BH21" s="69"/>
      <c r="BI21" s="70"/>
      <c r="BJ21" s="69"/>
      <c r="BK21" s="70"/>
      <c r="BL21" s="71"/>
      <c r="BM21" s="72" t="str">
        <f t="shared" si="14"/>
        <v/>
      </c>
      <c r="BN21" s="73"/>
      <c r="BO21" s="112" t="e">
        <f t="shared" si="23"/>
        <v>#DIV/0!</v>
      </c>
      <c r="BP21" s="74" t="e">
        <f t="shared" si="4"/>
        <v>#DIV/0!</v>
      </c>
      <c r="BQ21" s="74" t="str">
        <f t="shared" si="15"/>
        <v/>
      </c>
      <c r="BR21" s="113"/>
      <c r="BS21" s="75"/>
      <c r="BT21" s="111">
        <f>COUNTIF(Table!E:E,BU21)</f>
        <v>0</v>
      </c>
      <c r="BU21" s="68"/>
      <c r="BV21" s="69"/>
      <c r="BW21" s="70"/>
      <c r="BX21" s="69"/>
      <c r="BY21" s="70"/>
      <c r="BZ21" s="71"/>
      <c r="CA21" s="72" t="str">
        <f t="shared" si="16"/>
        <v/>
      </c>
      <c r="CB21" s="73"/>
      <c r="CC21" s="112" t="e">
        <f t="shared" si="24"/>
        <v>#DIV/0!</v>
      </c>
      <c r="CD21" s="74" t="e">
        <f t="shared" si="5"/>
        <v>#DIV/0!</v>
      </c>
      <c r="CE21" s="74" t="str">
        <f t="shared" si="17"/>
        <v/>
      </c>
      <c r="CF21" s="113"/>
      <c r="CH21" s="111">
        <f>COUNTIF(Table!E:E,CI21)</f>
        <v>0</v>
      </c>
      <c r="CI21" s="68"/>
      <c r="CJ21" s="69"/>
      <c r="CK21" s="70"/>
      <c r="CL21" s="69"/>
      <c r="CM21" s="70"/>
      <c r="CN21" s="71"/>
      <c r="CO21" s="72" t="str">
        <f t="shared" si="18"/>
        <v/>
      </c>
      <c r="CP21" s="73"/>
      <c r="CQ21" s="112" t="e">
        <f t="shared" si="25"/>
        <v>#DIV/0!</v>
      </c>
      <c r="CR21" s="74" t="e">
        <f t="shared" si="6"/>
        <v>#DIV/0!</v>
      </c>
      <c r="CS21" s="74" t="str">
        <f t="shared" si="26"/>
        <v/>
      </c>
      <c r="CT21" s="113"/>
    </row>
    <row r="22" spans="1:98" x14ac:dyDescent="0.25">
      <c r="A22" s="129"/>
      <c r="O22" s="75"/>
      <c r="AQ22" s="75"/>
      <c r="BE22" s="75"/>
      <c r="BF22" s="111">
        <f>COUNTIF(Table!E:E,BG22)</f>
        <v>0</v>
      </c>
      <c r="BG22" s="68"/>
      <c r="BH22" s="69"/>
      <c r="BI22" s="70"/>
      <c r="BJ22" s="69"/>
      <c r="BK22" s="70"/>
      <c r="BL22" s="71"/>
      <c r="BM22" s="72" t="str">
        <f t="shared" si="14"/>
        <v/>
      </c>
      <c r="BN22" s="73"/>
      <c r="BO22" s="112" t="e">
        <f t="shared" si="23"/>
        <v>#DIV/0!</v>
      </c>
      <c r="BP22" s="74" t="e">
        <f t="shared" si="4"/>
        <v>#DIV/0!</v>
      </c>
      <c r="BQ22" s="74" t="str">
        <f t="shared" si="15"/>
        <v/>
      </c>
      <c r="BR22" s="113"/>
      <c r="BS22" s="75"/>
      <c r="BT22" s="111">
        <f>COUNTIF(Table!E:E,BU22)</f>
        <v>0</v>
      </c>
      <c r="BU22" s="68"/>
      <c r="BV22" s="69"/>
      <c r="BW22" s="70"/>
      <c r="BX22" s="69"/>
      <c r="BY22" s="70"/>
      <c r="BZ22" s="71"/>
      <c r="CA22" s="72" t="str">
        <f t="shared" si="16"/>
        <v/>
      </c>
      <c r="CB22" s="73"/>
      <c r="CC22" s="112" t="e">
        <f t="shared" si="24"/>
        <v>#DIV/0!</v>
      </c>
      <c r="CD22" s="74" t="e">
        <f t="shared" si="5"/>
        <v>#DIV/0!</v>
      </c>
      <c r="CE22" s="74" t="str">
        <f t="shared" si="17"/>
        <v/>
      </c>
      <c r="CF22" s="113"/>
      <c r="CH22" s="111">
        <f>COUNTIF(Table!E:E,CI22)</f>
        <v>0</v>
      </c>
      <c r="CI22" s="68"/>
      <c r="CJ22" s="69"/>
      <c r="CK22" s="70"/>
      <c r="CL22" s="69"/>
      <c r="CM22" s="70"/>
      <c r="CN22" s="71"/>
      <c r="CO22" s="72" t="str">
        <f t="shared" si="18"/>
        <v/>
      </c>
      <c r="CP22" s="73"/>
      <c r="CQ22" s="112" t="e">
        <f t="shared" si="25"/>
        <v>#DIV/0!</v>
      </c>
      <c r="CR22" s="74" t="e">
        <f t="shared" si="6"/>
        <v>#DIV/0!</v>
      </c>
      <c r="CS22" s="74" t="str">
        <f t="shared" si="26"/>
        <v/>
      </c>
      <c r="CT22" s="113"/>
    </row>
    <row r="23" spans="1:98" x14ac:dyDescent="0.25">
      <c r="A23" s="3"/>
      <c r="O23" s="75"/>
      <c r="AQ23" s="75"/>
      <c r="BE23" s="75"/>
      <c r="BF23" s="111">
        <f>COUNTIF(Table!E:E,BG23)</f>
        <v>0</v>
      </c>
      <c r="BG23" s="68"/>
      <c r="BH23" s="69"/>
      <c r="BI23" s="70"/>
      <c r="BJ23" s="69"/>
      <c r="BK23" s="70"/>
      <c r="BL23" s="71"/>
      <c r="BM23" s="72" t="str">
        <f t="shared" si="14"/>
        <v/>
      </c>
      <c r="BN23" s="73"/>
      <c r="BO23" s="112" t="e">
        <f t="shared" si="23"/>
        <v>#DIV/0!</v>
      </c>
      <c r="BP23" s="74" t="e">
        <f t="shared" si="4"/>
        <v>#DIV/0!</v>
      </c>
      <c r="BQ23" s="74" t="str">
        <f t="shared" si="15"/>
        <v/>
      </c>
      <c r="BR23" s="113"/>
      <c r="BS23" s="75"/>
      <c r="BT23" s="111">
        <f>COUNTIF(Table!E:E,BU23)</f>
        <v>0</v>
      </c>
      <c r="BU23" s="68"/>
      <c r="BV23" s="69"/>
      <c r="BW23" s="70"/>
      <c r="BX23" s="69"/>
      <c r="BY23" s="70"/>
      <c r="BZ23" s="71"/>
      <c r="CA23" s="72" t="str">
        <f t="shared" si="16"/>
        <v/>
      </c>
      <c r="CB23" s="73"/>
      <c r="CC23" s="112" t="e">
        <f t="shared" si="24"/>
        <v>#DIV/0!</v>
      </c>
      <c r="CD23" s="74" t="e">
        <f t="shared" si="5"/>
        <v>#DIV/0!</v>
      </c>
      <c r="CE23" s="74" t="str">
        <f t="shared" si="17"/>
        <v/>
      </c>
      <c r="CF23" s="113"/>
      <c r="CH23" s="111">
        <f>COUNTIF(Table!E:E,CI23)</f>
        <v>0</v>
      </c>
      <c r="CI23" s="68"/>
      <c r="CJ23" s="69"/>
      <c r="CK23" s="70"/>
      <c r="CL23" s="69"/>
      <c r="CM23" s="70"/>
      <c r="CN23" s="71"/>
      <c r="CO23" s="72" t="str">
        <f t="shared" si="18"/>
        <v/>
      </c>
      <c r="CP23" s="73"/>
      <c r="CQ23" s="112" t="e">
        <f t="shared" si="25"/>
        <v>#DIV/0!</v>
      </c>
      <c r="CR23" s="74" t="e">
        <f t="shared" si="6"/>
        <v>#DIV/0!</v>
      </c>
      <c r="CS23" s="74" t="str">
        <f t="shared" si="26"/>
        <v/>
      </c>
      <c r="CT23" s="113"/>
    </row>
    <row r="24" spans="1:98" x14ac:dyDescent="0.25">
      <c r="A24" s="3"/>
      <c r="O24" s="75"/>
      <c r="AQ24" s="75"/>
      <c r="BE24" s="75"/>
      <c r="BF24" s="111">
        <f>COUNTIF(Table!E:E,BG24)</f>
        <v>0</v>
      </c>
      <c r="BG24" s="68"/>
      <c r="BH24" s="69"/>
      <c r="BI24" s="70"/>
      <c r="BJ24" s="69"/>
      <c r="BK24" s="70"/>
      <c r="BL24" s="71"/>
      <c r="BM24" s="72" t="str">
        <f t="shared" si="14"/>
        <v/>
      </c>
      <c r="BN24" s="73"/>
      <c r="BO24" s="112" t="e">
        <f t="shared" si="23"/>
        <v>#DIV/0!</v>
      </c>
      <c r="BP24" s="74" t="e">
        <f t="shared" si="4"/>
        <v>#DIV/0!</v>
      </c>
      <c r="BQ24" s="74" t="str">
        <f t="shared" si="15"/>
        <v/>
      </c>
      <c r="BR24" s="113"/>
      <c r="BS24" s="75"/>
      <c r="BT24" s="111">
        <f>COUNTIF(Table!E:E,BU24)</f>
        <v>0</v>
      </c>
      <c r="BU24" s="68"/>
      <c r="BV24" s="69"/>
      <c r="BW24" s="70"/>
      <c r="BX24" s="69"/>
      <c r="BY24" s="70"/>
      <c r="BZ24" s="71"/>
      <c r="CA24" s="72" t="str">
        <f t="shared" si="16"/>
        <v/>
      </c>
      <c r="CB24" s="73"/>
      <c r="CC24" s="112" t="e">
        <f t="shared" si="24"/>
        <v>#DIV/0!</v>
      </c>
      <c r="CD24" s="74" t="e">
        <f t="shared" si="5"/>
        <v>#DIV/0!</v>
      </c>
      <c r="CE24" s="74" t="str">
        <f t="shared" si="17"/>
        <v/>
      </c>
      <c r="CF24" s="113"/>
      <c r="CH24" s="111">
        <f>COUNTIF(Table!E:E,CI24)</f>
        <v>0</v>
      </c>
      <c r="CI24" s="68"/>
      <c r="CJ24" s="69"/>
      <c r="CK24" s="70"/>
      <c r="CL24" s="69"/>
      <c r="CM24" s="70"/>
      <c r="CN24" s="71"/>
      <c r="CO24" s="72" t="str">
        <f t="shared" si="18"/>
        <v/>
      </c>
      <c r="CP24" s="73"/>
      <c r="CQ24" s="112" t="e">
        <f t="shared" si="25"/>
        <v>#DIV/0!</v>
      </c>
      <c r="CR24" s="74" t="e">
        <f t="shared" si="6"/>
        <v>#DIV/0!</v>
      </c>
      <c r="CS24" s="74" t="str">
        <f t="shared" si="26"/>
        <v/>
      </c>
      <c r="CT24" s="113"/>
    </row>
    <row r="25" spans="1:98" x14ac:dyDescent="0.25">
      <c r="A25" s="3"/>
      <c r="O25" s="75"/>
      <c r="AQ25" s="75"/>
      <c r="BE25" s="75"/>
      <c r="BF25" s="111">
        <f>COUNTIF(Table!E:E,BG25)</f>
        <v>0</v>
      </c>
      <c r="BG25" s="68"/>
      <c r="BH25" s="69"/>
      <c r="BI25" s="70"/>
      <c r="BJ25" s="69"/>
      <c r="BK25" s="70"/>
      <c r="BL25" s="71"/>
      <c r="BM25" s="72" t="str">
        <f t="shared" si="14"/>
        <v/>
      </c>
      <c r="BN25" s="73"/>
      <c r="BO25" s="112" t="e">
        <f t="shared" si="23"/>
        <v>#DIV/0!</v>
      </c>
      <c r="BP25" s="74" t="e">
        <f t="shared" si="4"/>
        <v>#DIV/0!</v>
      </c>
      <c r="BQ25" s="74" t="str">
        <f t="shared" si="15"/>
        <v/>
      </c>
      <c r="BR25" s="113"/>
      <c r="BS25" s="75"/>
      <c r="BT25" s="111">
        <f>COUNTIF(Table!E:E,BU25)</f>
        <v>0</v>
      </c>
      <c r="BU25" s="68"/>
      <c r="BV25" s="69"/>
      <c r="BW25" s="70"/>
      <c r="BX25" s="69"/>
      <c r="BY25" s="70"/>
      <c r="BZ25" s="71"/>
      <c r="CA25" s="72" t="str">
        <f t="shared" si="16"/>
        <v/>
      </c>
      <c r="CB25" s="73"/>
      <c r="CC25" s="112" t="e">
        <f t="shared" si="24"/>
        <v>#DIV/0!</v>
      </c>
      <c r="CD25" s="74" t="e">
        <f t="shared" si="5"/>
        <v>#DIV/0!</v>
      </c>
      <c r="CE25" s="74" t="str">
        <f t="shared" si="17"/>
        <v/>
      </c>
      <c r="CF25" s="113"/>
      <c r="CH25" s="111">
        <f>COUNTIF(Table!E:E,CI25)</f>
        <v>0</v>
      </c>
      <c r="CI25" s="68"/>
      <c r="CJ25" s="69"/>
      <c r="CK25" s="70"/>
      <c r="CL25" s="69"/>
      <c r="CM25" s="70"/>
      <c r="CN25" s="71"/>
      <c r="CO25" s="72" t="str">
        <f t="shared" si="18"/>
        <v/>
      </c>
      <c r="CP25" s="73"/>
      <c r="CQ25" s="112" t="e">
        <f t="shared" si="25"/>
        <v>#DIV/0!</v>
      </c>
      <c r="CR25" s="74" t="e">
        <f t="shared" si="6"/>
        <v>#DIV/0!</v>
      </c>
      <c r="CS25" s="74" t="str">
        <f t="shared" si="26"/>
        <v/>
      </c>
      <c r="CT25" s="113"/>
    </row>
    <row r="26" spans="1:98" x14ac:dyDescent="0.25">
      <c r="A26" s="3"/>
      <c r="O26" s="75"/>
      <c r="AQ26" s="75"/>
      <c r="BE26" s="75"/>
      <c r="BF26" s="111">
        <f>COUNTIF(Table!E:E,BG26)</f>
        <v>0</v>
      </c>
      <c r="BG26" s="68"/>
      <c r="BH26" s="69"/>
      <c r="BI26" s="70"/>
      <c r="BJ26" s="69"/>
      <c r="BK26" s="70"/>
      <c r="BL26" s="71"/>
      <c r="BM26" s="72" t="str">
        <f t="shared" si="14"/>
        <v/>
      </c>
      <c r="BN26" s="73"/>
      <c r="BO26" s="112" t="e">
        <f t="shared" si="23"/>
        <v>#DIV/0!</v>
      </c>
      <c r="BP26" s="74" t="e">
        <f t="shared" si="4"/>
        <v>#DIV/0!</v>
      </c>
      <c r="BQ26" s="74" t="str">
        <f t="shared" si="15"/>
        <v/>
      </c>
      <c r="BR26" s="113"/>
      <c r="BS26" s="75"/>
      <c r="BT26" s="111">
        <f>COUNTIF(Table!E:E,BU26)</f>
        <v>0</v>
      </c>
      <c r="BU26" s="68"/>
      <c r="BV26" s="69"/>
      <c r="BW26" s="70"/>
      <c r="BX26" s="69"/>
      <c r="BY26" s="70"/>
      <c r="BZ26" s="71"/>
      <c r="CA26" s="72" t="str">
        <f t="shared" si="16"/>
        <v/>
      </c>
      <c r="CB26" s="73"/>
      <c r="CC26" s="112" t="e">
        <f t="shared" si="24"/>
        <v>#DIV/0!</v>
      </c>
      <c r="CD26" s="74" t="e">
        <f t="shared" si="5"/>
        <v>#DIV/0!</v>
      </c>
      <c r="CE26" s="74" t="str">
        <f t="shared" si="17"/>
        <v/>
      </c>
      <c r="CF26" s="113"/>
      <c r="CH26" s="111">
        <f>COUNTIF(Table!E:E,CI26)</f>
        <v>0</v>
      </c>
      <c r="CI26" s="68"/>
      <c r="CJ26" s="69"/>
      <c r="CK26" s="70"/>
      <c r="CL26" s="69"/>
      <c r="CM26" s="70"/>
      <c r="CN26" s="71"/>
      <c r="CO26" s="72" t="str">
        <f t="shared" si="18"/>
        <v/>
      </c>
      <c r="CP26" s="73"/>
      <c r="CQ26" s="112" t="e">
        <f t="shared" si="25"/>
        <v>#DIV/0!</v>
      </c>
      <c r="CR26" s="74" t="e">
        <f t="shared" si="6"/>
        <v>#DIV/0!</v>
      </c>
      <c r="CS26" s="74" t="str">
        <f t="shared" si="26"/>
        <v/>
      </c>
      <c r="CT26" s="113"/>
    </row>
    <row r="27" spans="1:98" x14ac:dyDescent="0.25">
      <c r="A27" s="3"/>
      <c r="O27" s="75"/>
      <c r="AQ27" s="75"/>
      <c r="BE27" s="75"/>
      <c r="BF27" s="111">
        <f>COUNTIF(Table!E:E,BG27)</f>
        <v>0</v>
      </c>
      <c r="BG27" s="68"/>
      <c r="BH27" s="69"/>
      <c r="BI27" s="70"/>
      <c r="BJ27" s="69"/>
      <c r="BK27" s="70"/>
      <c r="BL27" s="71"/>
      <c r="BM27" s="72" t="str">
        <f t="shared" si="14"/>
        <v/>
      </c>
      <c r="BN27" s="73"/>
      <c r="BO27" s="112" t="e">
        <f t="shared" si="23"/>
        <v>#DIV/0!</v>
      </c>
      <c r="BP27" s="74" t="e">
        <f t="shared" si="4"/>
        <v>#DIV/0!</v>
      </c>
      <c r="BQ27" s="74" t="str">
        <f t="shared" si="15"/>
        <v/>
      </c>
      <c r="BR27" s="113"/>
      <c r="BS27" s="75"/>
      <c r="BT27" s="111">
        <f>COUNTIF(Table!E:E,BU27)</f>
        <v>0</v>
      </c>
      <c r="BU27" s="68"/>
      <c r="BV27" s="69"/>
      <c r="BW27" s="70"/>
      <c r="BX27" s="69"/>
      <c r="BY27" s="70"/>
      <c r="BZ27" s="71"/>
      <c r="CA27" s="72" t="str">
        <f t="shared" si="16"/>
        <v/>
      </c>
      <c r="CB27" s="73"/>
      <c r="CC27" s="112" t="e">
        <f t="shared" si="24"/>
        <v>#DIV/0!</v>
      </c>
      <c r="CD27" s="74" t="e">
        <f t="shared" si="5"/>
        <v>#DIV/0!</v>
      </c>
      <c r="CE27" s="74" t="str">
        <f t="shared" si="17"/>
        <v/>
      </c>
      <c r="CF27" s="113"/>
      <c r="CH27" s="111">
        <f>COUNTIF(Table!E:E,CI27)</f>
        <v>0</v>
      </c>
      <c r="CI27" s="68"/>
      <c r="CJ27" s="69"/>
      <c r="CK27" s="70"/>
      <c r="CL27" s="69"/>
      <c r="CM27" s="70"/>
      <c r="CN27" s="71"/>
      <c r="CO27" s="72" t="str">
        <f t="shared" si="18"/>
        <v/>
      </c>
      <c r="CP27" s="73"/>
      <c r="CQ27" s="112" t="e">
        <f t="shared" si="25"/>
        <v>#DIV/0!</v>
      </c>
      <c r="CR27" s="74" t="e">
        <f t="shared" si="6"/>
        <v>#DIV/0!</v>
      </c>
      <c r="CS27" s="74" t="str">
        <f t="shared" si="26"/>
        <v/>
      </c>
      <c r="CT27" s="113"/>
    </row>
    <row r="28" spans="1:98" x14ac:dyDescent="0.25">
      <c r="A28" s="3"/>
      <c r="O28" s="75"/>
      <c r="AQ28" s="75"/>
      <c r="BE28" s="75"/>
      <c r="BF28" s="111">
        <f>COUNTIF(Table!E:E,BG28)</f>
        <v>0</v>
      </c>
      <c r="BG28" s="68"/>
      <c r="BH28" s="69"/>
      <c r="BI28" s="70"/>
      <c r="BJ28" s="69"/>
      <c r="BK28" s="70"/>
      <c r="BL28" s="71"/>
      <c r="BM28" s="72" t="str">
        <f t="shared" si="14"/>
        <v/>
      </c>
      <c r="BN28" s="73"/>
      <c r="BO28" s="112" t="e">
        <f t="shared" si="23"/>
        <v>#DIV/0!</v>
      </c>
      <c r="BP28" s="74" t="e">
        <f t="shared" si="4"/>
        <v>#DIV/0!</v>
      </c>
      <c r="BQ28" s="74" t="str">
        <f t="shared" si="15"/>
        <v/>
      </c>
      <c r="BR28" s="113"/>
      <c r="BS28" s="75"/>
      <c r="BT28" s="111">
        <f>COUNTIF(Table!E:E,BU28)</f>
        <v>0</v>
      </c>
      <c r="BU28" s="68"/>
      <c r="BV28" s="69"/>
      <c r="BW28" s="70"/>
      <c r="BX28" s="69"/>
      <c r="BY28" s="70"/>
      <c r="BZ28" s="71"/>
      <c r="CA28" s="72" t="str">
        <f t="shared" si="16"/>
        <v/>
      </c>
      <c r="CB28" s="73"/>
      <c r="CC28" s="112" t="e">
        <f t="shared" si="24"/>
        <v>#DIV/0!</v>
      </c>
      <c r="CD28" s="74" t="e">
        <f t="shared" si="5"/>
        <v>#DIV/0!</v>
      </c>
      <c r="CE28" s="74" t="str">
        <f t="shared" si="17"/>
        <v/>
      </c>
      <c r="CF28" s="113"/>
      <c r="CH28" s="111">
        <f>COUNTIF(Table!E:E,CI28)</f>
        <v>0</v>
      </c>
      <c r="CI28" s="68"/>
      <c r="CJ28" s="69"/>
      <c r="CK28" s="70"/>
      <c r="CL28" s="69"/>
      <c r="CM28" s="70"/>
      <c r="CN28" s="71"/>
      <c r="CO28" s="72" t="str">
        <f t="shared" si="18"/>
        <v/>
      </c>
      <c r="CP28" s="73"/>
      <c r="CQ28" s="112" t="e">
        <f t="shared" si="25"/>
        <v>#DIV/0!</v>
      </c>
      <c r="CR28" s="74" t="e">
        <f t="shared" si="6"/>
        <v>#DIV/0!</v>
      </c>
      <c r="CS28" s="74" t="str">
        <f t="shared" si="26"/>
        <v/>
      </c>
      <c r="CT28" s="113"/>
    </row>
    <row r="29" spans="1:98" x14ac:dyDescent="0.25">
      <c r="A29" s="3"/>
      <c r="O29" s="75"/>
      <c r="AQ29" s="75"/>
      <c r="BE29" s="75"/>
      <c r="BF29" s="111">
        <f>COUNTIF(Table!E:E,BG29)</f>
        <v>0</v>
      </c>
      <c r="BG29" s="68"/>
      <c r="BH29" s="69"/>
      <c r="BI29" s="70"/>
      <c r="BJ29" s="69"/>
      <c r="BK29" s="70"/>
      <c r="BL29" s="71"/>
      <c r="BM29" s="72" t="str">
        <f t="shared" si="14"/>
        <v/>
      </c>
      <c r="BN29" s="73"/>
      <c r="BO29" s="112" t="e">
        <f t="shared" si="23"/>
        <v>#DIV/0!</v>
      </c>
      <c r="BP29" s="74" t="e">
        <f t="shared" si="4"/>
        <v>#DIV/0!</v>
      </c>
      <c r="BQ29" s="74" t="str">
        <f t="shared" si="15"/>
        <v/>
      </c>
      <c r="BR29" s="113"/>
      <c r="BS29" s="75"/>
      <c r="BT29" s="111">
        <f>COUNTIF(Table!E:E,BU29)</f>
        <v>0</v>
      </c>
      <c r="BU29" s="68"/>
      <c r="BV29" s="69"/>
      <c r="BW29" s="70"/>
      <c r="BX29" s="69"/>
      <c r="BY29" s="70"/>
      <c r="BZ29" s="71"/>
      <c r="CA29" s="72" t="str">
        <f t="shared" si="16"/>
        <v/>
      </c>
      <c r="CB29" s="73"/>
      <c r="CC29" s="112" t="e">
        <f t="shared" si="24"/>
        <v>#DIV/0!</v>
      </c>
      <c r="CD29" s="74" t="e">
        <f t="shared" si="5"/>
        <v>#DIV/0!</v>
      </c>
      <c r="CE29" s="74" t="str">
        <f t="shared" si="17"/>
        <v/>
      </c>
      <c r="CF29" s="113"/>
      <c r="CH29" s="111">
        <f>COUNTIF(Table!E:E,CI29)</f>
        <v>0</v>
      </c>
      <c r="CI29" s="68"/>
      <c r="CJ29" s="69"/>
      <c r="CK29" s="70"/>
      <c r="CL29" s="69"/>
      <c r="CM29" s="70"/>
      <c r="CN29" s="71"/>
      <c r="CO29" s="72" t="str">
        <f t="shared" si="18"/>
        <v/>
      </c>
      <c r="CP29" s="73"/>
      <c r="CQ29" s="112" t="e">
        <f t="shared" si="25"/>
        <v>#DIV/0!</v>
      </c>
      <c r="CR29" s="74" t="e">
        <f t="shared" si="6"/>
        <v>#DIV/0!</v>
      </c>
      <c r="CS29" s="74" t="str">
        <f t="shared" si="26"/>
        <v/>
      </c>
      <c r="CT29" s="113"/>
    </row>
    <row r="30" spans="1:98" x14ac:dyDescent="0.25">
      <c r="A30" s="3"/>
      <c r="O30" s="75"/>
      <c r="AQ30" s="75"/>
      <c r="BE30" s="75"/>
      <c r="BF30" s="111">
        <f>COUNTIF(Table!E:E,BG30)</f>
        <v>0</v>
      </c>
      <c r="BG30" s="68"/>
      <c r="BH30" s="69"/>
      <c r="BI30" s="70"/>
      <c r="BJ30" s="69"/>
      <c r="BK30" s="70"/>
      <c r="BL30" s="71"/>
      <c r="BM30" s="72" t="str">
        <f t="shared" si="14"/>
        <v/>
      </c>
      <c r="BN30" s="73"/>
      <c r="BO30" s="112" t="e">
        <f t="shared" si="23"/>
        <v>#DIV/0!</v>
      </c>
      <c r="BP30" s="74" t="e">
        <f t="shared" si="4"/>
        <v>#DIV/0!</v>
      </c>
      <c r="BQ30" s="74" t="str">
        <f t="shared" si="15"/>
        <v/>
      </c>
      <c r="BR30" s="113"/>
      <c r="BS30" s="75"/>
      <c r="BT30" s="111">
        <f>COUNTIF(Table!E:E,BU30)</f>
        <v>0</v>
      </c>
      <c r="BU30" s="68"/>
      <c r="BV30" s="69"/>
      <c r="BW30" s="70"/>
      <c r="BX30" s="69"/>
      <c r="BY30" s="70"/>
      <c r="BZ30" s="71"/>
      <c r="CA30" s="72" t="str">
        <f t="shared" si="16"/>
        <v/>
      </c>
      <c r="CB30" s="73"/>
      <c r="CC30" s="112" t="e">
        <f t="shared" si="24"/>
        <v>#DIV/0!</v>
      </c>
      <c r="CD30" s="74" t="e">
        <f t="shared" si="5"/>
        <v>#DIV/0!</v>
      </c>
      <c r="CE30" s="74" t="str">
        <f t="shared" si="17"/>
        <v/>
      </c>
      <c r="CF30" s="113"/>
      <c r="CH30" s="111">
        <f>COUNTIF(Table!E:E,CI30)</f>
        <v>0</v>
      </c>
      <c r="CI30" s="68"/>
      <c r="CJ30" s="69"/>
      <c r="CK30" s="70"/>
      <c r="CL30" s="69"/>
      <c r="CM30" s="70"/>
      <c r="CN30" s="71"/>
      <c r="CO30" s="72" t="str">
        <f t="shared" si="18"/>
        <v/>
      </c>
      <c r="CP30" s="73"/>
      <c r="CQ30" s="112" t="e">
        <f t="shared" si="25"/>
        <v>#DIV/0!</v>
      </c>
      <c r="CR30" s="74" t="e">
        <f t="shared" si="6"/>
        <v>#DIV/0!</v>
      </c>
      <c r="CS30" s="74" t="str">
        <f t="shared" si="26"/>
        <v/>
      </c>
      <c r="CT30" s="113"/>
    </row>
    <row r="31" spans="1:98" x14ac:dyDescent="0.25">
      <c r="A31" s="3"/>
      <c r="O31" s="75"/>
      <c r="AQ31" s="75"/>
      <c r="BE31" s="75"/>
      <c r="BF31" s="111">
        <f>COUNTIF(Table!E:E,BG31)</f>
        <v>0</v>
      </c>
      <c r="BG31" s="68"/>
      <c r="BH31" s="69"/>
      <c r="BI31" s="70"/>
      <c r="BJ31" s="69"/>
      <c r="BK31" s="70"/>
      <c r="BL31" s="71"/>
      <c r="BM31" s="72" t="str">
        <f t="shared" si="14"/>
        <v/>
      </c>
      <c r="BN31" s="73"/>
      <c r="BO31" s="112" t="e">
        <f t="shared" si="23"/>
        <v>#DIV/0!</v>
      </c>
      <c r="BP31" s="74" t="e">
        <f t="shared" si="4"/>
        <v>#DIV/0!</v>
      </c>
      <c r="BQ31" s="74" t="str">
        <f t="shared" si="15"/>
        <v/>
      </c>
      <c r="BR31" s="113"/>
      <c r="BS31" s="75"/>
      <c r="BT31" s="111">
        <f>COUNTIF(Table!E:E,BU31)</f>
        <v>0</v>
      </c>
      <c r="BU31" s="68"/>
      <c r="BV31" s="69"/>
      <c r="BW31" s="70"/>
      <c r="BX31" s="69"/>
      <c r="BY31" s="70"/>
      <c r="BZ31" s="71"/>
      <c r="CA31" s="72" t="str">
        <f t="shared" si="16"/>
        <v/>
      </c>
      <c r="CB31" s="73"/>
      <c r="CC31" s="112" t="e">
        <f t="shared" si="24"/>
        <v>#DIV/0!</v>
      </c>
      <c r="CD31" s="74" t="e">
        <f t="shared" si="5"/>
        <v>#DIV/0!</v>
      </c>
      <c r="CE31" s="74" t="str">
        <f t="shared" si="17"/>
        <v/>
      </c>
      <c r="CF31" s="113"/>
      <c r="CH31" s="111">
        <f>COUNTIF(Table!E:E,CI31)</f>
        <v>0</v>
      </c>
      <c r="CI31" s="68"/>
      <c r="CJ31" s="69"/>
      <c r="CK31" s="70"/>
      <c r="CL31" s="69"/>
      <c r="CM31" s="70"/>
      <c r="CN31" s="71"/>
      <c r="CO31" s="72" t="str">
        <f t="shared" si="18"/>
        <v/>
      </c>
      <c r="CP31" s="73"/>
      <c r="CQ31" s="112" t="e">
        <f t="shared" si="25"/>
        <v>#DIV/0!</v>
      </c>
      <c r="CR31" s="74" t="e">
        <f t="shared" si="6"/>
        <v>#DIV/0!</v>
      </c>
      <c r="CS31" s="74" t="str">
        <f t="shared" si="26"/>
        <v/>
      </c>
      <c r="CT31" s="113"/>
    </row>
    <row r="32" spans="1:98" x14ac:dyDescent="0.25">
      <c r="A32" s="3"/>
      <c r="O32" s="75"/>
      <c r="AQ32" s="75"/>
      <c r="BE32" s="75"/>
      <c r="BF32" s="111">
        <f>COUNTIF(Table!E:E,BG32)</f>
        <v>0</v>
      </c>
      <c r="BG32" s="68"/>
      <c r="BH32" s="69"/>
      <c r="BI32" s="70"/>
      <c r="BJ32" s="69"/>
      <c r="BK32" s="70"/>
      <c r="BL32" s="71"/>
      <c r="BM32" s="72" t="str">
        <f t="shared" si="14"/>
        <v/>
      </c>
      <c r="BN32" s="73"/>
      <c r="BO32" s="112" t="e">
        <f t="shared" si="23"/>
        <v>#DIV/0!</v>
      </c>
      <c r="BP32" s="74" t="e">
        <f t="shared" si="4"/>
        <v>#DIV/0!</v>
      </c>
      <c r="BQ32" s="74" t="str">
        <f t="shared" si="15"/>
        <v/>
      </c>
      <c r="BR32" s="113"/>
      <c r="BS32" s="75"/>
      <c r="BT32" s="111">
        <f>COUNTIF(Table!E:E,BU32)</f>
        <v>0</v>
      </c>
      <c r="BU32" s="68"/>
      <c r="BV32" s="69"/>
      <c r="BW32" s="70"/>
      <c r="BX32" s="69"/>
      <c r="BY32" s="70"/>
      <c r="BZ32" s="71"/>
      <c r="CA32" s="72" t="str">
        <f t="shared" si="16"/>
        <v/>
      </c>
      <c r="CB32" s="73"/>
      <c r="CC32" s="112" t="e">
        <f t="shared" si="24"/>
        <v>#DIV/0!</v>
      </c>
      <c r="CD32" s="74" t="e">
        <f t="shared" si="5"/>
        <v>#DIV/0!</v>
      </c>
      <c r="CE32" s="74" t="str">
        <f t="shared" si="17"/>
        <v/>
      </c>
      <c r="CF32" s="113"/>
      <c r="CH32" s="111">
        <f>COUNTIF(Table!E:E,CI32)</f>
        <v>0</v>
      </c>
      <c r="CI32" s="68"/>
      <c r="CJ32" s="69"/>
      <c r="CK32" s="70"/>
      <c r="CL32" s="69"/>
      <c r="CM32" s="70"/>
      <c r="CN32" s="71"/>
      <c r="CO32" s="72" t="str">
        <f t="shared" si="18"/>
        <v/>
      </c>
      <c r="CP32" s="73"/>
      <c r="CQ32" s="112" t="e">
        <f t="shared" si="25"/>
        <v>#DIV/0!</v>
      </c>
      <c r="CR32" s="74" t="e">
        <f t="shared" si="6"/>
        <v>#DIV/0!</v>
      </c>
      <c r="CS32" s="74" t="str">
        <f t="shared" si="26"/>
        <v/>
      </c>
      <c r="CT32" s="113"/>
    </row>
    <row r="33" spans="1:98" x14ac:dyDescent="0.25">
      <c r="A33" s="3"/>
      <c r="O33" s="75"/>
      <c r="AQ33" s="75"/>
      <c r="BE33" s="75"/>
      <c r="BF33" s="111">
        <f>COUNTIF(Table!E:E,BG33)</f>
        <v>0</v>
      </c>
      <c r="BG33" s="68"/>
      <c r="BH33" s="69"/>
      <c r="BI33" s="70"/>
      <c r="BJ33" s="69"/>
      <c r="BK33" s="70"/>
      <c r="BL33" s="71"/>
      <c r="BM33" s="72" t="str">
        <f t="shared" si="14"/>
        <v/>
      </c>
      <c r="BN33" s="73"/>
      <c r="BO33" s="112" t="e">
        <f t="shared" si="23"/>
        <v>#DIV/0!</v>
      </c>
      <c r="BP33" s="74" t="e">
        <f t="shared" si="4"/>
        <v>#DIV/0!</v>
      </c>
      <c r="BQ33" s="74" t="str">
        <f t="shared" si="15"/>
        <v/>
      </c>
      <c r="BR33" s="113"/>
      <c r="BS33" s="75"/>
      <c r="BT33" s="111">
        <f>COUNTIF(Table!E:E,BU33)</f>
        <v>0</v>
      </c>
      <c r="BU33" s="68"/>
      <c r="BV33" s="69"/>
      <c r="BW33" s="70"/>
      <c r="BX33" s="69"/>
      <c r="BY33" s="70"/>
      <c r="BZ33" s="71"/>
      <c r="CA33" s="72" t="str">
        <f t="shared" si="16"/>
        <v/>
      </c>
      <c r="CB33" s="73"/>
      <c r="CC33" s="112" t="e">
        <f t="shared" si="24"/>
        <v>#DIV/0!</v>
      </c>
      <c r="CD33" s="74" t="e">
        <f t="shared" si="5"/>
        <v>#DIV/0!</v>
      </c>
      <c r="CE33" s="74" t="str">
        <f t="shared" si="17"/>
        <v/>
      </c>
      <c r="CF33" s="113"/>
      <c r="CH33" s="111">
        <f>COUNTIF(Table!E:E,CI33)</f>
        <v>0</v>
      </c>
      <c r="CI33" s="68"/>
      <c r="CJ33" s="69"/>
      <c r="CK33" s="70"/>
      <c r="CL33" s="69"/>
      <c r="CM33" s="70"/>
      <c r="CN33" s="71"/>
      <c r="CO33" s="72" t="str">
        <f t="shared" si="18"/>
        <v/>
      </c>
      <c r="CP33" s="73"/>
      <c r="CQ33" s="112" t="e">
        <f t="shared" si="25"/>
        <v>#DIV/0!</v>
      </c>
      <c r="CR33" s="74" t="e">
        <f t="shared" si="6"/>
        <v>#DIV/0!</v>
      </c>
      <c r="CS33" s="74" t="str">
        <f t="shared" si="26"/>
        <v/>
      </c>
      <c r="CT33" s="113"/>
    </row>
    <row r="34" spans="1:98" x14ac:dyDescent="0.25">
      <c r="A34" s="3"/>
      <c r="O34" s="75"/>
      <c r="AQ34" s="75"/>
      <c r="BE34" s="75"/>
      <c r="BF34" s="111">
        <f>COUNTIF(Table!E:E,BG34)</f>
        <v>0</v>
      </c>
      <c r="BG34" s="68"/>
      <c r="BH34" s="69"/>
      <c r="BI34" s="70"/>
      <c r="BJ34" s="69"/>
      <c r="BK34" s="70"/>
      <c r="BL34" s="71"/>
      <c r="BM34" s="72" t="str">
        <f t="shared" si="14"/>
        <v/>
      </c>
      <c r="BN34" s="73"/>
      <c r="BO34" s="112" t="e">
        <f t="shared" si="23"/>
        <v>#DIV/0!</v>
      </c>
      <c r="BP34" s="74" t="e">
        <f t="shared" si="4"/>
        <v>#DIV/0!</v>
      </c>
      <c r="BQ34" s="74" t="str">
        <f t="shared" si="15"/>
        <v/>
      </c>
      <c r="BR34" s="113"/>
      <c r="BS34" s="75"/>
      <c r="BT34" s="111">
        <f>COUNTIF(Table!E:E,BU34)</f>
        <v>0</v>
      </c>
      <c r="BU34" s="68"/>
      <c r="BV34" s="69"/>
      <c r="BW34" s="70"/>
      <c r="BX34" s="69"/>
      <c r="BY34" s="70"/>
      <c r="BZ34" s="71"/>
      <c r="CA34" s="72" t="str">
        <f t="shared" si="16"/>
        <v/>
      </c>
      <c r="CB34" s="73"/>
      <c r="CC34" s="112" t="e">
        <f t="shared" si="24"/>
        <v>#DIV/0!</v>
      </c>
      <c r="CD34" s="74" t="e">
        <f t="shared" si="5"/>
        <v>#DIV/0!</v>
      </c>
      <c r="CE34" s="74" t="str">
        <f t="shared" si="17"/>
        <v/>
      </c>
      <c r="CF34" s="113"/>
      <c r="CH34" s="111">
        <f>COUNTIF(Table!E:E,CI34)</f>
        <v>0</v>
      </c>
      <c r="CI34" s="68"/>
      <c r="CJ34" s="69"/>
      <c r="CK34" s="70"/>
      <c r="CL34" s="69"/>
      <c r="CM34" s="70"/>
      <c r="CN34" s="71"/>
      <c r="CO34" s="72" t="str">
        <f t="shared" si="18"/>
        <v/>
      </c>
      <c r="CP34" s="73"/>
      <c r="CQ34" s="112" t="e">
        <f t="shared" si="25"/>
        <v>#DIV/0!</v>
      </c>
      <c r="CR34" s="74" t="e">
        <f t="shared" si="6"/>
        <v>#DIV/0!</v>
      </c>
      <c r="CS34" s="74" t="str">
        <f t="shared" si="26"/>
        <v/>
      </c>
      <c r="CT34" s="113"/>
    </row>
    <row r="35" spans="1:98" x14ac:dyDescent="0.25">
      <c r="A35" s="3"/>
      <c r="O35" s="75"/>
      <c r="AQ35" s="75"/>
      <c r="BE35" s="75"/>
      <c r="BF35" s="114"/>
      <c r="BG35" s="76"/>
      <c r="BH35" s="77"/>
      <c r="BI35" s="78"/>
      <c r="BK35" s="88"/>
      <c r="BL35" s="41"/>
      <c r="BM35" s="79" t="str">
        <f t="shared" si="14"/>
        <v/>
      </c>
      <c r="BN35" s="79" t="str">
        <f t="shared" ref="BN35:BN37" si="48">IF(BL35="","",IF(BL35&lt;BJ35,BJ35-BL35,""))</f>
        <v/>
      </c>
      <c r="BO35" s="79" t="str">
        <f t="shared" ref="BO35:BO37" si="49">IF(BM35="","",IF(BM35&lt;BK35,BK35-BM35,""))</f>
        <v/>
      </c>
      <c r="BP35" s="79" t="str">
        <f t="shared" ref="BP35:BP37" si="50">IF(BN35="","",IF(BN35&lt;BL35,BL35-BN35,""))</f>
        <v/>
      </c>
      <c r="BQ35" s="79" t="str">
        <f t="shared" ref="BQ35:BQ37" si="51">IF(BO35="","",IF(BO35&lt;BM35,BM35-BO35,""))</f>
        <v/>
      </c>
      <c r="BR35" s="115" t="str">
        <f t="shared" ref="BR35:BR37" si="52">IF(BP35="","",IF(BP35&lt;BN35,BN35-BP35,""))</f>
        <v/>
      </c>
      <c r="BS35" s="75"/>
      <c r="BT35" s="114"/>
      <c r="BU35" s="76"/>
      <c r="BV35" s="77"/>
      <c r="BW35" s="78"/>
      <c r="BY35" s="88"/>
      <c r="BZ35" s="41"/>
      <c r="CA35" s="79" t="str">
        <f t="shared" si="16"/>
        <v/>
      </c>
      <c r="CB35" s="79" t="str">
        <f t="shared" ref="CB35:CB37" si="53">IF(BZ35="","",IF(BZ35&lt;BX35,BX35-BZ35,""))</f>
        <v/>
      </c>
      <c r="CC35" s="79" t="str">
        <f t="shared" ref="CC35:CC37" si="54">IF(CA35="","",IF(CA35&lt;BY35,BY35-CA35,""))</f>
        <v/>
      </c>
      <c r="CD35" s="79" t="str">
        <f t="shared" ref="CD35:CD37" si="55">IF(CB35="","",IF(CB35&lt;BZ35,BZ35-CB35,""))</f>
        <v/>
      </c>
      <c r="CE35" s="79" t="str">
        <f t="shared" ref="CE35:CE37" si="56">IF(CC35="","",IF(CC35&lt;CA35,CA35-CC35,""))</f>
        <v/>
      </c>
      <c r="CF35" s="115" t="str">
        <f t="shared" ref="CF35:CF37" si="57">IF(CD35="","",IF(CD35&lt;CB35,CB35-CD35,""))</f>
        <v/>
      </c>
      <c r="CH35" s="114"/>
      <c r="CI35" s="76"/>
      <c r="CJ35" s="77"/>
      <c r="CK35" s="78"/>
      <c r="CM35" s="88"/>
      <c r="CN35" s="41"/>
      <c r="CO35" s="79" t="str">
        <f t="shared" si="18"/>
        <v/>
      </c>
      <c r="CP35" s="79" t="str">
        <f t="shared" ref="CP35:CP37" si="58">IF(CN35="","",IF(CN35&lt;CL35,CL35-CN35,""))</f>
        <v/>
      </c>
      <c r="CQ35" s="79" t="str">
        <f t="shared" ref="CQ35:CQ37" si="59">IF(CO35="","",IF(CO35&lt;CM35,CM35-CO35,""))</f>
        <v/>
      </c>
      <c r="CR35" s="79" t="str">
        <f t="shared" ref="CR35:CR37" si="60">IF(CP35="","",IF(CP35&lt;CN35,CN35-CP35,""))</f>
        <v/>
      </c>
      <c r="CS35" s="79" t="str">
        <f t="shared" ref="CS35:CS37" si="61">IF(CQ35="","",IF(CQ35&lt;CO35,CO35-CQ35,""))</f>
        <v/>
      </c>
      <c r="CT35" s="115" t="str">
        <f t="shared" ref="CT35:CT37" si="62">IF(CR35="","",IF(CR35&lt;CP35,CP35-CR35,""))</f>
        <v/>
      </c>
    </row>
    <row r="36" spans="1:98" ht="15.75" thickBot="1" x14ac:dyDescent="0.3">
      <c r="A36" s="3"/>
      <c r="O36" s="75"/>
      <c r="AQ36" s="75"/>
      <c r="BE36" s="75"/>
      <c r="BF36" s="116"/>
      <c r="BG36" s="117"/>
      <c r="BH36" s="118"/>
      <c r="BI36" s="119"/>
      <c r="BJ36" s="91"/>
      <c r="BK36" s="120"/>
      <c r="BL36" s="121"/>
      <c r="BM36" s="122" t="str">
        <f t="shared" si="14"/>
        <v/>
      </c>
      <c r="BN36" s="122" t="str">
        <f t="shared" si="48"/>
        <v/>
      </c>
      <c r="BO36" s="122" t="str">
        <f t="shared" si="49"/>
        <v/>
      </c>
      <c r="BP36" s="122" t="str">
        <f t="shared" si="50"/>
        <v/>
      </c>
      <c r="BQ36" s="122" t="str">
        <f t="shared" si="51"/>
        <v/>
      </c>
      <c r="BR36" s="123" t="str">
        <f t="shared" si="52"/>
        <v/>
      </c>
      <c r="BS36" s="75"/>
      <c r="BT36" s="116"/>
      <c r="BU36" s="117"/>
      <c r="BV36" s="118"/>
      <c r="BW36" s="119"/>
      <c r="BX36" s="91"/>
      <c r="BY36" s="120"/>
      <c r="BZ36" s="121"/>
      <c r="CA36" s="122" t="str">
        <f t="shared" si="16"/>
        <v/>
      </c>
      <c r="CB36" s="122" t="str">
        <f t="shared" si="53"/>
        <v/>
      </c>
      <c r="CC36" s="122" t="str">
        <f t="shared" si="54"/>
        <v/>
      </c>
      <c r="CD36" s="122" t="str">
        <f t="shared" si="55"/>
        <v/>
      </c>
      <c r="CE36" s="122" t="str">
        <f t="shared" si="56"/>
        <v/>
      </c>
      <c r="CF36" s="123" t="str">
        <f t="shared" si="57"/>
        <v/>
      </c>
      <c r="CH36" s="116"/>
      <c r="CI36" s="117"/>
      <c r="CJ36" s="118"/>
      <c r="CK36" s="119"/>
      <c r="CL36" s="91"/>
      <c r="CM36" s="120"/>
      <c r="CN36" s="121"/>
      <c r="CO36" s="122" t="str">
        <f t="shared" si="18"/>
        <v/>
      </c>
      <c r="CP36" s="122" t="str">
        <f t="shared" si="58"/>
        <v/>
      </c>
      <c r="CQ36" s="122" t="str">
        <f t="shared" si="59"/>
        <v/>
      </c>
      <c r="CR36" s="122" t="str">
        <f t="shared" si="60"/>
        <v/>
      </c>
      <c r="CS36" s="122" t="str">
        <f t="shared" si="61"/>
        <v/>
      </c>
      <c r="CT36" s="123" t="str">
        <f t="shared" si="62"/>
        <v/>
      </c>
    </row>
    <row r="37" spans="1:98" x14ac:dyDescent="0.25">
      <c r="A37" s="3"/>
      <c r="O37" s="75"/>
      <c r="AQ37" s="75"/>
      <c r="BE37" s="75"/>
      <c r="BF37" s="124"/>
      <c r="BG37" s="125"/>
      <c r="BH37" s="126"/>
      <c r="BI37" s="127"/>
      <c r="BJ37" s="80"/>
      <c r="BK37" s="95"/>
      <c r="BL37" s="81"/>
      <c r="BM37" s="128" t="str">
        <f t="shared" si="14"/>
        <v/>
      </c>
      <c r="BN37" s="128" t="str">
        <f t="shared" si="48"/>
        <v/>
      </c>
      <c r="BO37" s="128" t="str">
        <f t="shared" si="49"/>
        <v/>
      </c>
      <c r="BP37" s="128" t="str">
        <f t="shared" si="50"/>
        <v/>
      </c>
      <c r="BQ37" s="128" t="str">
        <f t="shared" si="51"/>
        <v/>
      </c>
      <c r="BR37" s="128" t="str">
        <f t="shared" si="52"/>
        <v/>
      </c>
      <c r="BS37" s="75"/>
      <c r="BT37" s="124"/>
      <c r="BU37" s="125"/>
      <c r="BV37" s="126"/>
      <c r="BW37" s="127"/>
      <c r="BX37" s="80"/>
      <c r="BY37" s="95"/>
      <c r="BZ37" s="81"/>
      <c r="CA37" s="128" t="str">
        <f t="shared" si="16"/>
        <v/>
      </c>
      <c r="CB37" s="128" t="str">
        <f t="shared" si="53"/>
        <v/>
      </c>
      <c r="CC37" s="128" t="str">
        <f t="shared" si="54"/>
        <v/>
      </c>
      <c r="CD37" s="128" t="str">
        <f t="shared" si="55"/>
        <v/>
      </c>
      <c r="CE37" s="128" t="str">
        <f t="shared" si="56"/>
        <v/>
      </c>
      <c r="CF37" s="128" t="str">
        <f t="shared" si="57"/>
        <v/>
      </c>
      <c r="CH37" s="124"/>
      <c r="CI37" s="125"/>
      <c r="CJ37" s="126"/>
      <c r="CK37" s="127"/>
      <c r="CL37" s="80"/>
      <c r="CM37" s="95"/>
      <c r="CN37" s="81"/>
      <c r="CO37" s="128" t="str">
        <f t="shared" si="18"/>
        <v/>
      </c>
      <c r="CP37" s="128" t="str">
        <f t="shared" si="58"/>
        <v/>
      </c>
      <c r="CQ37" s="128" t="str">
        <f t="shared" si="59"/>
        <v/>
      </c>
      <c r="CR37" s="128" t="str">
        <f t="shared" si="60"/>
        <v/>
      </c>
      <c r="CS37" s="128" t="str">
        <f t="shared" si="61"/>
        <v/>
      </c>
      <c r="CT37" s="128" t="str">
        <f t="shared" si="62"/>
        <v/>
      </c>
    </row>
    <row r="38" spans="1:98" x14ac:dyDescent="0.25">
      <c r="A38" s="3"/>
      <c r="O38" s="75"/>
      <c r="AQ38" s="75"/>
      <c r="BE38" s="75"/>
      <c r="BS38" s="75"/>
    </row>
    <row r="39" spans="1:98" x14ac:dyDescent="0.25">
      <c r="A39" s="3"/>
      <c r="O39" s="75"/>
      <c r="AQ39" s="75"/>
      <c r="BE39" s="75"/>
      <c r="BS39" s="75"/>
    </row>
    <row r="40" spans="1:98" x14ac:dyDescent="0.25">
      <c r="A40" s="3"/>
      <c r="O40" s="75"/>
      <c r="AQ40" s="75"/>
      <c r="BE40" s="75"/>
      <c r="BS40" s="75"/>
    </row>
    <row r="41" spans="1:98" x14ac:dyDescent="0.25">
      <c r="A41" s="3"/>
      <c r="O41" s="75"/>
      <c r="AQ41" s="75"/>
      <c r="BE41" s="75"/>
      <c r="BS41" s="75"/>
    </row>
    <row r="42" spans="1:98" x14ac:dyDescent="0.25">
      <c r="A42" s="3"/>
      <c r="O42" s="75"/>
      <c r="AQ42" s="75"/>
      <c r="BE42" s="75"/>
      <c r="BS42" s="75"/>
    </row>
    <row r="43" spans="1:98" x14ac:dyDescent="0.25">
      <c r="A43" s="3"/>
      <c r="O43" s="75"/>
      <c r="AQ43" s="75"/>
      <c r="BE43" s="75"/>
      <c r="BS43" s="75"/>
    </row>
    <row r="44" spans="1:98" x14ac:dyDescent="0.25">
      <c r="A44" s="3"/>
      <c r="O44" s="75"/>
      <c r="AQ44" s="75"/>
      <c r="BE44" s="75"/>
      <c r="BS44" s="75"/>
    </row>
    <row r="45" spans="1:98" x14ac:dyDescent="0.25">
      <c r="A45" s="3"/>
      <c r="O45" s="75"/>
      <c r="AQ45" s="75"/>
      <c r="BE45" s="75"/>
      <c r="BS45" s="75"/>
    </row>
    <row r="46" spans="1:98" x14ac:dyDescent="0.25">
      <c r="O46" s="75"/>
      <c r="AQ46" s="75"/>
      <c r="BE46" s="75"/>
      <c r="BS46" s="75"/>
    </row>
    <row r="47" spans="1:98" x14ac:dyDescent="0.25">
      <c r="O47" s="75"/>
      <c r="AQ47" s="75"/>
      <c r="BE47" s="75"/>
      <c r="BS47" s="75"/>
    </row>
    <row r="48" spans="1:98" x14ac:dyDescent="0.25">
      <c r="O48" s="75"/>
      <c r="AQ48" s="75"/>
      <c r="BE48" s="75"/>
      <c r="BS48" s="75"/>
    </row>
    <row r="49" spans="15:71" x14ac:dyDescent="0.25">
      <c r="O49" s="75"/>
      <c r="AQ49" s="75"/>
      <c r="BE49" s="75"/>
      <c r="BS49" s="75"/>
    </row>
  </sheetData>
  <mergeCells count="14">
    <mergeCell ref="CI3:CS3"/>
    <mergeCell ref="CI2:CS2"/>
    <mergeCell ref="C3:M3"/>
    <mergeCell ref="Q3:AA3"/>
    <mergeCell ref="AE3:AO3"/>
    <mergeCell ref="AS3:BC3"/>
    <mergeCell ref="BG3:BQ3"/>
    <mergeCell ref="BU3:CE3"/>
    <mergeCell ref="C2:M2"/>
    <mergeCell ref="Q2:AA2"/>
    <mergeCell ref="AE2:AO2"/>
    <mergeCell ref="AS2:BC2"/>
    <mergeCell ref="BG2:BQ2"/>
    <mergeCell ref="BU2:C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Names!$A:$A</xm:f>
          </x14:formula1>
          <xm:sqref>Q7 AE7:AE11 AS7:AS18 BG7:BG34 BU7:BU34 CI7:CI34 C7:C16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"/>
  <sheetViews>
    <sheetView topLeftCell="A19" workbookViewId="0">
      <selection activeCell="C7" sqref="C7"/>
    </sheetView>
  </sheetViews>
  <sheetFormatPr defaultColWidth="9.140625" defaultRowHeight="15" x14ac:dyDescent="0.25"/>
  <cols>
    <col min="1" max="1" width="22.85546875" style="1" bestFit="1" customWidth="1"/>
    <col min="2" max="2" width="13.5703125" style="1" bestFit="1" customWidth="1"/>
    <col min="3" max="3" width="11" style="1" bestFit="1" customWidth="1"/>
    <col min="4" max="4" width="12.28515625" style="1" bestFit="1" customWidth="1"/>
    <col min="5" max="5" width="12" style="1" bestFit="1" customWidth="1"/>
    <col min="6" max="6" width="8.7109375" style="1" bestFit="1" customWidth="1"/>
    <col min="7" max="7" width="18" style="1" bestFit="1" customWidth="1"/>
    <col min="8" max="8" width="14" style="82" bestFit="1" customWidth="1"/>
    <col min="9" max="9" width="17.5703125" style="1" bestFit="1" customWidth="1"/>
    <col min="10" max="10" width="9.140625" style="1"/>
    <col min="11" max="11" width="10.28515625" style="1" bestFit="1" customWidth="1"/>
    <col min="12" max="12" width="11.42578125" style="1" bestFit="1" customWidth="1"/>
    <col min="13" max="16384" width="9.140625" style="1"/>
  </cols>
  <sheetData>
    <row r="2" spans="1:13" x14ac:dyDescent="0.25">
      <c r="A2" s="18" t="s">
        <v>80</v>
      </c>
      <c r="B2" s="265"/>
      <c r="C2" s="265"/>
      <c r="D2" s="265"/>
      <c r="E2" s="265"/>
      <c r="F2" s="265"/>
      <c r="G2" s="45"/>
    </row>
    <row r="3" spans="1:13" x14ac:dyDescent="0.25">
      <c r="A3" s="103" t="s">
        <v>96</v>
      </c>
      <c r="B3" s="44"/>
      <c r="C3" s="53"/>
      <c r="D3" s="44"/>
      <c r="E3" s="60"/>
      <c r="F3" s="60"/>
      <c r="G3" s="60"/>
    </row>
    <row r="4" spans="1:13" x14ac:dyDescent="0.25">
      <c r="A4" s="57" t="s">
        <v>110</v>
      </c>
      <c r="B4" s="57"/>
      <c r="C4" s="58"/>
      <c r="D4" s="60"/>
      <c r="E4" s="60"/>
      <c r="F4" s="60"/>
      <c r="G4" s="55"/>
      <c r="H4" s="265"/>
      <c r="I4" s="265"/>
      <c r="J4" s="265"/>
      <c r="K4" s="265"/>
      <c r="L4" s="265"/>
    </row>
    <row r="5" spans="1:13" x14ac:dyDescent="0.25">
      <c r="A5" s="18" t="s">
        <v>58</v>
      </c>
      <c r="B5" s="57"/>
      <c r="C5" s="58"/>
      <c r="D5" s="58"/>
      <c r="E5" s="60"/>
      <c r="F5" s="60"/>
      <c r="G5" s="60"/>
      <c r="H5" s="55"/>
      <c r="I5" s="82"/>
      <c r="J5" s="82"/>
      <c r="K5" s="82"/>
      <c r="L5" s="82"/>
      <c r="M5" s="82"/>
    </row>
    <row r="6" spans="1:13" x14ac:dyDescent="0.25">
      <c r="A6" s="103" t="s">
        <v>111</v>
      </c>
      <c r="B6" s="85"/>
      <c r="C6" s="58"/>
      <c r="D6" s="58"/>
      <c r="E6" s="85"/>
      <c r="F6" s="85"/>
      <c r="G6" s="58"/>
      <c r="H6" s="55"/>
      <c r="I6" s="82"/>
      <c r="J6" s="7"/>
      <c r="K6" s="82"/>
      <c r="L6" s="82"/>
      <c r="M6" s="82"/>
    </row>
    <row r="7" spans="1:13" x14ac:dyDescent="0.25">
      <c r="A7" s="201" t="s">
        <v>255</v>
      </c>
      <c r="B7" s="59"/>
      <c r="C7" s="60"/>
      <c r="D7" s="60"/>
      <c r="E7" s="60"/>
      <c r="F7" s="60"/>
      <c r="G7" s="60"/>
      <c r="H7" s="55"/>
      <c r="I7" s="82"/>
      <c r="K7" s="9"/>
      <c r="L7" s="9"/>
      <c r="M7" s="9"/>
    </row>
    <row r="8" spans="1:13" x14ac:dyDescent="0.25">
      <c r="A8" s="57" t="s">
        <v>112</v>
      </c>
      <c r="B8" s="57"/>
      <c r="C8" s="58"/>
      <c r="D8" s="58"/>
      <c r="E8" s="60"/>
      <c r="F8" s="60"/>
      <c r="G8" s="58"/>
      <c r="H8" s="55"/>
      <c r="I8" s="82"/>
      <c r="K8" s="9"/>
      <c r="L8" s="9"/>
      <c r="M8" s="9"/>
    </row>
    <row r="9" spans="1:13" x14ac:dyDescent="0.25">
      <c r="A9" s="57" t="s">
        <v>93</v>
      </c>
      <c r="B9" s="59"/>
      <c r="C9" s="60"/>
      <c r="D9" s="60"/>
      <c r="E9" s="60"/>
      <c r="F9" s="60"/>
      <c r="G9" s="60"/>
      <c r="H9" s="56"/>
      <c r="I9" s="82"/>
      <c r="K9" s="9"/>
      <c r="L9" s="9"/>
      <c r="M9" s="9"/>
    </row>
    <row r="10" spans="1:13" x14ac:dyDescent="0.25">
      <c r="A10" s="57" t="s">
        <v>53</v>
      </c>
      <c r="B10" s="57"/>
      <c r="C10" s="58"/>
      <c r="D10" s="58"/>
      <c r="E10" s="60"/>
      <c r="F10" s="60"/>
      <c r="G10" s="58"/>
      <c r="I10" s="82"/>
      <c r="K10" s="9"/>
      <c r="L10" s="9"/>
      <c r="M10" s="9"/>
    </row>
    <row r="11" spans="1:13" x14ac:dyDescent="0.25">
      <c r="A11" s="57" t="s">
        <v>71</v>
      </c>
      <c r="B11" s="57"/>
      <c r="C11" s="60"/>
      <c r="D11" s="60"/>
      <c r="E11" s="60"/>
      <c r="F11" s="60"/>
      <c r="G11" s="60"/>
      <c r="H11" s="55"/>
      <c r="I11" s="82"/>
      <c r="K11" s="9"/>
      <c r="L11" s="9"/>
      <c r="M11" s="9"/>
    </row>
    <row r="12" spans="1:13" x14ac:dyDescent="0.25">
      <c r="A12" s="57" t="s">
        <v>113</v>
      </c>
      <c r="B12" s="59"/>
      <c r="C12" s="58"/>
      <c r="D12" s="58"/>
      <c r="E12" s="60"/>
      <c r="F12" s="60"/>
      <c r="G12" s="58"/>
      <c r="I12" s="82"/>
      <c r="K12" s="9"/>
      <c r="L12" s="9"/>
      <c r="M12" s="9"/>
    </row>
    <row r="13" spans="1:13" x14ac:dyDescent="0.25">
      <c r="A13" s="57" t="s">
        <v>114</v>
      </c>
      <c r="B13" s="54"/>
      <c r="C13" s="60"/>
      <c r="D13" s="60"/>
      <c r="E13" s="60"/>
      <c r="F13" s="60"/>
      <c r="G13" s="60"/>
      <c r="H13" s="55"/>
      <c r="I13" s="82"/>
      <c r="K13" s="9"/>
      <c r="L13" s="9"/>
      <c r="M13" s="9"/>
    </row>
    <row r="14" spans="1:13" x14ac:dyDescent="0.25">
      <c r="A14" s="57" t="s">
        <v>115</v>
      </c>
      <c r="B14" s="59"/>
      <c r="C14" s="58"/>
      <c r="D14" s="58"/>
      <c r="E14" s="60"/>
      <c r="F14" s="60"/>
      <c r="G14" s="58"/>
      <c r="H14" s="56"/>
      <c r="I14" s="82"/>
      <c r="K14" s="9"/>
      <c r="L14" s="9"/>
      <c r="M14" s="9"/>
    </row>
    <row r="15" spans="1:13" x14ac:dyDescent="0.25">
      <c r="A15" s="57" t="s">
        <v>116</v>
      </c>
      <c r="B15" s="57"/>
      <c r="C15" s="60"/>
      <c r="D15" s="60"/>
      <c r="E15" s="60"/>
      <c r="F15" s="60"/>
      <c r="G15" s="60"/>
      <c r="H15" s="55"/>
      <c r="I15" s="82"/>
      <c r="K15" s="9"/>
      <c r="L15" s="9"/>
      <c r="M15" s="9"/>
    </row>
    <row r="16" spans="1:13" x14ac:dyDescent="0.25">
      <c r="A16" s="57" t="s">
        <v>117</v>
      </c>
      <c r="B16" s="59"/>
      <c r="C16" s="58"/>
      <c r="D16" s="58"/>
      <c r="E16" s="60"/>
      <c r="F16" s="60"/>
      <c r="G16" s="58"/>
      <c r="H16" s="56"/>
      <c r="I16" s="82"/>
      <c r="K16" s="9"/>
      <c r="L16" s="9"/>
      <c r="M16" s="9"/>
    </row>
    <row r="17" spans="1:13" x14ac:dyDescent="0.25">
      <c r="A17" s="57" t="s">
        <v>44</v>
      </c>
      <c r="B17" s="59"/>
      <c r="C17" s="60"/>
      <c r="D17" s="60"/>
      <c r="E17" s="60"/>
      <c r="F17" s="60"/>
      <c r="G17" s="60"/>
      <c r="I17" s="82"/>
      <c r="K17" s="9"/>
      <c r="L17" s="9"/>
      <c r="M17" s="9"/>
    </row>
    <row r="18" spans="1:13" x14ac:dyDescent="0.25">
      <c r="A18" s="57" t="s">
        <v>118</v>
      </c>
      <c r="B18" s="59"/>
      <c r="C18" s="58"/>
      <c r="D18" s="58"/>
      <c r="E18" s="60"/>
      <c r="F18" s="60"/>
      <c r="G18" s="58"/>
      <c r="H18" s="56"/>
      <c r="I18" s="82"/>
      <c r="K18" s="9"/>
      <c r="L18" s="9"/>
      <c r="M18" s="9"/>
    </row>
    <row r="19" spans="1:13" x14ac:dyDescent="0.25">
      <c r="A19" s="57" t="s">
        <v>102</v>
      </c>
      <c r="B19" s="54"/>
      <c r="C19" s="60"/>
      <c r="D19" s="60"/>
      <c r="E19" s="60"/>
      <c r="F19" s="60"/>
      <c r="G19" s="60"/>
      <c r="H19" s="55"/>
      <c r="I19" s="82"/>
      <c r="K19" s="9"/>
      <c r="L19" s="9"/>
      <c r="M19" s="9"/>
    </row>
    <row r="20" spans="1:13" x14ac:dyDescent="0.25">
      <c r="A20" s="201" t="s">
        <v>256</v>
      </c>
      <c r="B20" s="54"/>
      <c r="C20" s="58"/>
      <c r="D20" s="58"/>
      <c r="E20" s="60"/>
      <c r="F20" s="60"/>
      <c r="G20" s="58"/>
      <c r="H20" s="55"/>
      <c r="I20" s="82"/>
      <c r="K20" s="9"/>
      <c r="L20" s="9"/>
      <c r="M20" s="9"/>
    </row>
    <row r="21" spans="1:13" x14ac:dyDescent="0.25">
      <c r="A21" s="201" t="s">
        <v>234</v>
      </c>
      <c r="B21" s="54"/>
      <c r="C21" s="60"/>
      <c r="D21" s="60"/>
      <c r="E21" s="60"/>
      <c r="F21" s="60"/>
      <c r="G21" s="60"/>
      <c r="H21" s="56"/>
      <c r="I21" s="82"/>
      <c r="K21" s="9"/>
      <c r="L21" s="9"/>
      <c r="M21" s="9"/>
    </row>
    <row r="22" spans="1:13" x14ac:dyDescent="0.25">
      <c r="A22" s="57" t="s">
        <v>119</v>
      </c>
      <c r="B22" s="59"/>
      <c r="C22" s="58"/>
      <c r="D22" s="58"/>
      <c r="E22" s="60"/>
      <c r="F22" s="60"/>
      <c r="G22" s="58"/>
      <c r="H22" s="55"/>
      <c r="I22" s="82"/>
      <c r="K22" s="9"/>
      <c r="L22" s="9"/>
      <c r="M22" s="9"/>
    </row>
    <row r="23" spans="1:13" x14ac:dyDescent="0.25">
      <c r="A23" s="57" t="s">
        <v>120</v>
      </c>
      <c r="B23" s="59"/>
      <c r="C23" s="60"/>
      <c r="D23" s="60"/>
      <c r="E23" s="60"/>
      <c r="F23" s="60"/>
      <c r="G23" s="55"/>
      <c r="J23" s="9"/>
      <c r="K23" s="9"/>
      <c r="L23" s="9"/>
    </row>
    <row r="24" spans="1:13" x14ac:dyDescent="0.25">
      <c r="A24" s="57" t="s">
        <v>121</v>
      </c>
      <c r="B24" s="59"/>
      <c r="C24" s="58"/>
      <c r="D24" s="60"/>
      <c r="E24" s="60"/>
      <c r="F24" s="60"/>
      <c r="G24" s="56"/>
      <c r="J24" s="9"/>
      <c r="K24" s="9"/>
      <c r="L24" s="9"/>
    </row>
    <row r="25" spans="1:13" x14ac:dyDescent="0.25">
      <c r="A25" s="201" t="s">
        <v>257</v>
      </c>
      <c r="B25" s="54"/>
      <c r="C25" s="60"/>
      <c r="D25" s="60"/>
      <c r="E25" s="60"/>
      <c r="F25" s="60"/>
      <c r="G25" s="56"/>
      <c r="J25" s="9"/>
      <c r="K25" s="9"/>
      <c r="L25" s="9"/>
    </row>
    <row r="26" spans="1:13" x14ac:dyDescent="0.25">
      <c r="A26" s="57" t="s">
        <v>104</v>
      </c>
      <c r="B26" s="59"/>
      <c r="C26" s="58"/>
      <c r="D26" s="60"/>
      <c r="E26" s="60"/>
      <c r="F26" s="60"/>
      <c r="G26" s="55"/>
      <c r="J26" s="9"/>
      <c r="K26" s="9"/>
      <c r="L26" s="9"/>
    </row>
    <row r="27" spans="1:13" x14ac:dyDescent="0.25">
      <c r="A27" s="57" t="s">
        <v>47</v>
      </c>
      <c r="B27" s="54"/>
      <c r="C27" s="60"/>
      <c r="D27" s="60"/>
      <c r="E27" s="60"/>
      <c r="F27" s="60"/>
      <c r="G27" s="55"/>
      <c r="J27" s="9"/>
      <c r="K27" s="9"/>
      <c r="L27" s="9"/>
    </row>
    <row r="28" spans="1:13" x14ac:dyDescent="0.25">
      <c r="A28" s="57" t="s">
        <v>122</v>
      </c>
      <c r="B28" s="57"/>
      <c r="C28" s="58"/>
      <c r="D28" s="60"/>
      <c r="E28" s="60"/>
      <c r="F28" s="60"/>
      <c r="G28" s="55"/>
      <c r="J28" s="9"/>
      <c r="K28" s="9"/>
      <c r="L28" s="9"/>
    </row>
    <row r="29" spans="1:13" x14ac:dyDescent="0.25">
      <c r="A29" s="57" t="s">
        <v>52</v>
      </c>
      <c r="B29" s="57"/>
      <c r="C29" s="60"/>
      <c r="D29" s="60"/>
      <c r="E29" s="60"/>
      <c r="F29" s="60"/>
      <c r="G29" s="55"/>
      <c r="J29" s="9"/>
      <c r="K29" s="9"/>
      <c r="L29" s="9"/>
    </row>
    <row r="30" spans="1:13" x14ac:dyDescent="0.25">
      <c r="A30" s="57" t="s">
        <v>123</v>
      </c>
      <c r="B30" s="54"/>
      <c r="C30" s="58"/>
      <c r="D30" s="60"/>
      <c r="E30" s="60"/>
      <c r="F30" s="60"/>
      <c r="G30" s="55"/>
      <c r="J30" s="9"/>
      <c r="K30" s="9"/>
      <c r="L30" s="9"/>
    </row>
    <row r="31" spans="1:13" x14ac:dyDescent="0.25">
      <c r="A31" s="57" t="s">
        <v>45</v>
      </c>
      <c r="B31" s="57"/>
      <c r="C31" s="60"/>
      <c r="D31" s="60"/>
      <c r="E31" s="60"/>
      <c r="F31" s="60"/>
      <c r="G31" s="55"/>
      <c r="J31" s="9"/>
      <c r="K31" s="9"/>
      <c r="L31" s="9"/>
    </row>
    <row r="32" spans="1:13" x14ac:dyDescent="0.25">
      <c r="A32" s="57" t="s">
        <v>59</v>
      </c>
      <c r="B32" s="57"/>
      <c r="C32" s="58"/>
      <c r="D32" s="60"/>
      <c r="E32" s="60"/>
      <c r="F32" s="60"/>
      <c r="G32" s="56"/>
      <c r="J32" s="9"/>
      <c r="K32" s="9"/>
      <c r="L32" s="9"/>
    </row>
    <row r="33" spans="1:12" x14ac:dyDescent="0.25">
      <c r="A33" s="57" t="s">
        <v>56</v>
      </c>
      <c r="B33" s="59"/>
      <c r="C33" s="60"/>
      <c r="D33" s="60"/>
      <c r="E33" s="60"/>
      <c r="F33" s="60"/>
      <c r="G33" s="56"/>
      <c r="J33" s="9"/>
      <c r="K33" s="9"/>
      <c r="L33" s="9"/>
    </row>
    <row r="34" spans="1:12" x14ac:dyDescent="0.25">
      <c r="A34" s="57" t="s">
        <v>124</v>
      </c>
      <c r="B34" s="57"/>
      <c r="C34" s="58"/>
      <c r="D34" s="60"/>
      <c r="E34" s="60"/>
      <c r="F34" s="60"/>
      <c r="G34" s="56"/>
      <c r="J34" s="9"/>
      <c r="K34" s="9"/>
      <c r="L34" s="9"/>
    </row>
    <row r="35" spans="1:12" x14ac:dyDescent="0.25">
      <c r="A35" s="57" t="s">
        <v>99</v>
      </c>
      <c r="B35" s="57"/>
      <c r="C35" s="60"/>
      <c r="D35" s="60"/>
      <c r="E35" s="60"/>
      <c r="F35" s="60"/>
      <c r="G35" s="82"/>
      <c r="J35" s="9"/>
      <c r="K35" s="9"/>
      <c r="L35" s="9"/>
    </row>
    <row r="36" spans="1:12" x14ac:dyDescent="0.25">
      <c r="A36" s="57" t="s">
        <v>69</v>
      </c>
      <c r="B36" s="57"/>
      <c r="C36" s="58"/>
      <c r="D36" s="60"/>
      <c r="E36" s="60"/>
      <c r="F36" s="60"/>
      <c r="G36" s="55"/>
      <c r="J36" s="9"/>
      <c r="K36" s="9"/>
      <c r="L36" s="9"/>
    </row>
    <row r="37" spans="1:12" x14ac:dyDescent="0.25">
      <c r="A37" s="57" t="s">
        <v>125</v>
      </c>
      <c r="B37" s="54"/>
      <c r="C37" s="60"/>
      <c r="D37" s="60"/>
      <c r="E37" s="60"/>
      <c r="F37" s="60"/>
      <c r="G37" s="55"/>
      <c r="J37" s="9"/>
      <c r="K37" s="9"/>
      <c r="L37" s="9"/>
    </row>
    <row r="38" spans="1:12" x14ac:dyDescent="0.25">
      <c r="A38" s="57" t="s">
        <v>66</v>
      </c>
      <c r="B38" s="54"/>
      <c r="C38" s="58"/>
      <c r="D38" s="60"/>
      <c r="E38" s="60"/>
      <c r="F38" s="60"/>
      <c r="G38" s="56"/>
      <c r="J38" s="9"/>
      <c r="K38" s="9"/>
      <c r="L38" s="9"/>
    </row>
    <row r="39" spans="1:12" x14ac:dyDescent="0.25">
      <c r="A39" s="57" t="s">
        <v>78</v>
      </c>
      <c r="B39" s="59"/>
      <c r="C39" s="60"/>
      <c r="D39" s="60"/>
      <c r="E39" s="60"/>
      <c r="F39" s="60"/>
      <c r="G39" s="55"/>
      <c r="J39" s="9"/>
      <c r="K39" s="9"/>
      <c r="L39" s="9"/>
    </row>
    <row r="40" spans="1:12" x14ac:dyDescent="0.25">
      <c r="A40" s="57" t="s">
        <v>126</v>
      </c>
      <c r="B40" s="59"/>
      <c r="C40" s="58"/>
      <c r="D40" s="60"/>
      <c r="E40" s="60"/>
      <c r="F40" s="60"/>
      <c r="G40" s="82"/>
      <c r="J40" s="9"/>
      <c r="K40" s="9"/>
      <c r="L40" s="9"/>
    </row>
    <row r="41" spans="1:12" x14ac:dyDescent="0.25">
      <c r="A41" s="57" t="s">
        <v>127</v>
      </c>
      <c r="B41" s="59"/>
      <c r="C41" s="60"/>
      <c r="D41" s="60"/>
      <c r="E41" s="60"/>
      <c r="F41" s="60"/>
      <c r="G41" s="56"/>
      <c r="J41" s="9"/>
      <c r="K41" s="9"/>
      <c r="L41" s="9"/>
    </row>
    <row r="42" spans="1:12" x14ac:dyDescent="0.25">
      <c r="A42" s="57" t="s">
        <v>85</v>
      </c>
      <c r="B42" s="57"/>
      <c r="C42" s="58"/>
      <c r="D42" s="60"/>
      <c r="E42" s="60"/>
      <c r="F42" s="60"/>
      <c r="G42" s="55"/>
      <c r="J42" s="9"/>
      <c r="K42" s="9"/>
      <c r="L42" s="9"/>
    </row>
    <row r="43" spans="1:12" x14ac:dyDescent="0.25">
      <c r="A43" s="57" t="s">
        <v>128</v>
      </c>
      <c r="B43" s="59"/>
      <c r="C43" s="60"/>
      <c r="D43" s="60"/>
      <c r="E43" s="60"/>
      <c r="F43" s="60"/>
      <c r="G43" s="55"/>
      <c r="J43" s="9"/>
      <c r="K43" s="9"/>
      <c r="L43" s="9"/>
    </row>
    <row r="44" spans="1:12" x14ac:dyDescent="0.25">
      <c r="A44" s="57" t="s">
        <v>55</v>
      </c>
      <c r="B44" s="59"/>
      <c r="C44" s="58"/>
      <c r="D44" s="60"/>
      <c r="E44" s="60"/>
      <c r="F44" s="60"/>
      <c r="G44" s="55"/>
    </row>
    <row r="45" spans="1:12" x14ac:dyDescent="0.25">
      <c r="A45" s="57" t="s">
        <v>72</v>
      </c>
      <c r="B45" s="59"/>
      <c r="C45" s="60"/>
      <c r="D45" s="60"/>
      <c r="E45" s="60"/>
      <c r="F45" s="60"/>
      <c r="G45" s="55"/>
    </row>
    <row r="46" spans="1:12" x14ac:dyDescent="0.25">
      <c r="A46" s="57" t="s">
        <v>79</v>
      </c>
      <c r="B46" s="59"/>
      <c r="C46" s="58"/>
      <c r="D46" s="60"/>
      <c r="E46" s="60"/>
      <c r="F46" s="60"/>
      <c r="G46" s="56"/>
    </row>
    <row r="47" spans="1:12" x14ac:dyDescent="0.25">
      <c r="A47" s="57" t="s">
        <v>129</v>
      </c>
      <c r="B47" s="57"/>
      <c r="C47" s="60"/>
      <c r="D47" s="60"/>
      <c r="E47" s="60"/>
      <c r="F47" s="60"/>
      <c r="G47" s="56"/>
      <c r="H47" s="56"/>
      <c r="I47" s="26"/>
      <c r="J47" s="26"/>
      <c r="K47" s="26"/>
    </row>
    <row r="48" spans="1:12" x14ac:dyDescent="0.25">
      <c r="A48" s="57" t="s">
        <v>46</v>
      </c>
      <c r="B48" s="59"/>
      <c r="C48" s="58"/>
      <c r="D48" s="60"/>
      <c r="E48" s="60"/>
      <c r="F48" s="60"/>
      <c r="G48" s="56"/>
      <c r="H48" s="56"/>
      <c r="I48" s="26"/>
      <c r="J48" s="26"/>
      <c r="K48" s="26"/>
    </row>
    <row r="49" spans="1:12" x14ac:dyDescent="0.25">
      <c r="A49" s="57" t="s">
        <v>61</v>
      </c>
      <c r="B49" s="57"/>
      <c r="C49" s="60"/>
      <c r="D49" s="60"/>
      <c r="E49" s="60"/>
      <c r="F49" s="60"/>
      <c r="G49" s="55"/>
      <c r="H49" s="56"/>
      <c r="I49" s="26"/>
      <c r="J49" s="26"/>
      <c r="K49" s="26"/>
    </row>
    <row r="50" spans="1:12" x14ac:dyDescent="0.25">
      <c r="A50" s="57" t="s">
        <v>130</v>
      </c>
      <c r="B50" s="57"/>
      <c r="C50" s="60"/>
      <c r="D50" s="60"/>
      <c r="E50" s="60"/>
      <c r="F50" s="60"/>
      <c r="G50" s="56"/>
      <c r="H50" s="56"/>
      <c r="I50" s="26"/>
      <c r="J50" s="27"/>
      <c r="K50" s="28"/>
    </row>
    <row r="51" spans="1:12" x14ac:dyDescent="0.25">
      <c r="A51" s="149" t="s">
        <v>203</v>
      </c>
      <c r="B51" s="57"/>
      <c r="C51" s="58"/>
      <c r="D51" s="60"/>
      <c r="E51" s="60"/>
      <c r="F51" s="60"/>
      <c r="G51" s="56"/>
      <c r="H51" s="56"/>
      <c r="I51" s="26"/>
      <c r="J51" s="27"/>
      <c r="K51" s="28"/>
    </row>
    <row r="52" spans="1:12" x14ac:dyDescent="0.25">
      <c r="A52" s="57" t="s">
        <v>76</v>
      </c>
      <c r="B52" s="59"/>
      <c r="C52" s="60"/>
      <c r="D52" s="60"/>
      <c r="E52" s="60"/>
      <c r="F52" s="60"/>
      <c r="G52" s="55"/>
      <c r="H52" s="56"/>
      <c r="I52" s="26"/>
      <c r="J52" s="27"/>
      <c r="K52" s="28"/>
    </row>
    <row r="53" spans="1:12" x14ac:dyDescent="0.25">
      <c r="A53" s="57" t="s">
        <v>131</v>
      </c>
      <c r="B53" s="54"/>
      <c r="C53" s="58"/>
      <c r="D53" s="60"/>
      <c r="E53" s="60"/>
      <c r="F53" s="60"/>
      <c r="G53" s="55"/>
      <c r="H53" s="56"/>
      <c r="I53" s="26"/>
      <c r="J53" s="26"/>
      <c r="K53" s="28"/>
    </row>
    <row r="54" spans="1:12" x14ac:dyDescent="0.25">
      <c r="A54" s="57" t="s">
        <v>132</v>
      </c>
      <c r="B54" s="57"/>
      <c r="C54" s="60"/>
      <c r="D54" s="60"/>
      <c r="E54" s="60"/>
      <c r="F54" s="60"/>
      <c r="G54" s="55"/>
      <c r="H54" s="56"/>
      <c r="I54" s="26"/>
      <c r="J54" s="26"/>
      <c r="K54" s="28"/>
    </row>
    <row r="55" spans="1:12" x14ac:dyDescent="0.25">
      <c r="A55" s="57" t="s">
        <v>133</v>
      </c>
      <c r="B55" s="54"/>
      <c r="C55" s="58"/>
      <c r="D55" s="60"/>
      <c r="E55" s="60"/>
      <c r="F55" s="60"/>
      <c r="G55" s="55"/>
      <c r="H55" s="56"/>
      <c r="I55" s="26"/>
      <c r="J55" s="26"/>
      <c r="K55" s="28"/>
    </row>
    <row r="56" spans="1:12" x14ac:dyDescent="0.25">
      <c r="A56" s="57" t="s">
        <v>88</v>
      </c>
      <c r="C56" s="60"/>
      <c r="D56" s="41"/>
      <c r="E56" s="41"/>
      <c r="F56" s="60"/>
      <c r="G56" s="56"/>
      <c r="H56" s="56"/>
      <c r="I56" s="26"/>
      <c r="J56" s="27"/>
      <c r="K56" s="28"/>
    </row>
    <row r="57" spans="1:12" x14ac:dyDescent="0.25">
      <c r="A57" s="149" t="s">
        <v>205</v>
      </c>
      <c r="C57" s="58"/>
      <c r="D57" s="41"/>
      <c r="E57" s="60"/>
      <c r="F57" s="60"/>
      <c r="G57" s="56"/>
      <c r="H57" s="56"/>
      <c r="I57" s="26"/>
      <c r="J57" s="27"/>
      <c r="K57" s="28"/>
    </row>
    <row r="58" spans="1:12" x14ac:dyDescent="0.25">
      <c r="A58" s="57" t="s">
        <v>134</v>
      </c>
      <c r="B58" s="59"/>
      <c r="C58" s="60"/>
      <c r="D58" s="60"/>
      <c r="E58" s="60"/>
      <c r="F58" s="60"/>
      <c r="G58" s="82"/>
      <c r="H58" s="56"/>
      <c r="I58" s="26"/>
      <c r="J58" s="27"/>
      <c r="K58" s="28"/>
      <c r="L58" s="29"/>
    </row>
    <row r="59" spans="1:12" x14ac:dyDescent="0.25">
      <c r="A59" s="57" t="s">
        <v>135</v>
      </c>
      <c r="C59" s="60"/>
      <c r="F59" s="54"/>
      <c r="G59" s="56"/>
      <c r="H59" s="56"/>
      <c r="I59" s="26"/>
      <c r="J59" s="26"/>
      <c r="K59" s="28"/>
    </row>
    <row r="60" spans="1:12" x14ac:dyDescent="0.25">
      <c r="A60" s="57" t="s">
        <v>136</v>
      </c>
      <c r="B60" s="59"/>
      <c r="C60" s="58"/>
      <c r="D60" s="60"/>
      <c r="E60" s="60"/>
      <c r="F60" s="60"/>
      <c r="G60" s="55"/>
      <c r="H60" s="56"/>
      <c r="I60" s="26"/>
      <c r="J60" s="26"/>
      <c r="K60" s="28"/>
    </row>
    <row r="61" spans="1:12" x14ac:dyDescent="0.25">
      <c r="A61" s="57" t="s">
        <v>137</v>
      </c>
      <c r="B61" s="59"/>
      <c r="C61" s="58"/>
      <c r="D61" s="60"/>
      <c r="E61" s="60"/>
      <c r="F61" s="60"/>
      <c r="G61" s="55"/>
      <c r="H61" s="56"/>
      <c r="I61" s="26"/>
      <c r="J61" s="27"/>
      <c r="K61" s="28"/>
    </row>
    <row r="62" spans="1:12" x14ac:dyDescent="0.25">
      <c r="A62" s="149" t="s">
        <v>138</v>
      </c>
      <c r="B62" s="59"/>
      <c r="C62" s="58"/>
      <c r="D62" s="60"/>
      <c r="E62" s="60"/>
      <c r="F62" s="60"/>
      <c r="G62" s="55"/>
      <c r="H62" s="56"/>
      <c r="I62" s="26"/>
      <c r="J62" s="27"/>
      <c r="K62" s="28"/>
    </row>
    <row r="63" spans="1:12" x14ac:dyDescent="0.25">
      <c r="A63" s="18" t="s">
        <v>57</v>
      </c>
      <c r="F63" s="60"/>
      <c r="G63" s="56"/>
      <c r="H63" s="56"/>
      <c r="I63" s="26"/>
      <c r="J63" s="26"/>
      <c r="K63" s="28"/>
    </row>
    <row r="64" spans="1:12" x14ac:dyDescent="0.25">
      <c r="A64" s="57" t="s">
        <v>139</v>
      </c>
      <c r="F64" s="54"/>
      <c r="G64" s="56"/>
      <c r="H64" s="56"/>
      <c r="I64" s="26"/>
      <c r="J64" s="26"/>
      <c r="K64" s="28"/>
    </row>
    <row r="65" spans="1:11" x14ac:dyDescent="0.25">
      <c r="A65" s="149" t="s">
        <v>140</v>
      </c>
      <c r="B65" s="15"/>
      <c r="C65" s="41"/>
      <c r="D65" s="41"/>
      <c r="E65" s="60"/>
      <c r="F65" s="60"/>
      <c r="G65" s="82"/>
      <c r="H65" s="56"/>
      <c r="I65" s="26"/>
      <c r="J65" s="27"/>
      <c r="K65" s="28"/>
    </row>
    <row r="66" spans="1:11" x14ac:dyDescent="0.25">
      <c r="A66" s="57" t="s">
        <v>141</v>
      </c>
      <c r="F66" s="54"/>
      <c r="G66" s="56"/>
      <c r="H66" s="56"/>
      <c r="I66" s="26"/>
      <c r="J66" s="27"/>
      <c r="K66" s="28"/>
    </row>
    <row r="67" spans="1:11" x14ac:dyDescent="0.25">
      <c r="A67" s="18" t="s">
        <v>202</v>
      </c>
      <c r="B67" s="18"/>
      <c r="C67" s="58"/>
      <c r="D67" s="60"/>
      <c r="E67" s="60"/>
      <c r="F67" s="60"/>
      <c r="G67" s="56"/>
      <c r="H67" s="56"/>
      <c r="I67" s="26"/>
      <c r="J67" s="26"/>
      <c r="K67" s="28"/>
    </row>
    <row r="68" spans="1:11" x14ac:dyDescent="0.25">
      <c r="A68" s="57" t="s">
        <v>67</v>
      </c>
      <c r="B68" s="18"/>
      <c r="C68" s="58"/>
      <c r="D68" s="60"/>
      <c r="E68" s="60"/>
      <c r="F68" s="60"/>
      <c r="G68" s="56"/>
    </row>
    <row r="69" spans="1:11" x14ac:dyDescent="0.25">
      <c r="A69" s="57" t="s">
        <v>142</v>
      </c>
      <c r="G69" s="56"/>
      <c r="H69" s="56"/>
      <c r="I69" s="26"/>
      <c r="J69" s="26"/>
      <c r="K69" s="28"/>
    </row>
    <row r="70" spans="1:11" x14ac:dyDescent="0.25">
      <c r="A70" s="18" t="s">
        <v>143</v>
      </c>
      <c r="G70" s="56"/>
    </row>
    <row r="71" spans="1:11" x14ac:dyDescent="0.25">
      <c r="A71" s="18" t="s">
        <v>105</v>
      </c>
      <c r="G71" s="56"/>
    </row>
    <row r="72" spans="1:11" x14ac:dyDescent="0.25">
      <c r="A72" s="18" t="s">
        <v>204</v>
      </c>
      <c r="G72" s="56"/>
    </row>
    <row r="73" spans="1:11" x14ac:dyDescent="0.25">
      <c r="A73" s="201" t="s">
        <v>1469</v>
      </c>
      <c r="G73" s="56"/>
    </row>
    <row r="74" spans="1:11" x14ac:dyDescent="0.25">
      <c r="A74" s="18" t="s">
        <v>97</v>
      </c>
      <c r="G74" s="56"/>
    </row>
    <row r="75" spans="1:11" x14ac:dyDescent="0.25">
      <c r="A75" s="18" t="s">
        <v>106</v>
      </c>
    </row>
    <row r="76" spans="1:11" x14ac:dyDescent="0.25">
      <c r="A76" s="18" t="s">
        <v>95</v>
      </c>
    </row>
    <row r="77" spans="1:11" x14ac:dyDescent="0.25">
      <c r="A77" s="18" t="s">
        <v>60</v>
      </c>
    </row>
    <row r="78" spans="1:11" x14ac:dyDescent="0.25">
      <c r="A78" s="18" t="s">
        <v>144</v>
      </c>
    </row>
    <row r="79" spans="1:11" x14ac:dyDescent="0.25">
      <c r="A79" s="18" t="s">
        <v>74</v>
      </c>
    </row>
    <row r="80" spans="1:11" x14ac:dyDescent="0.25">
      <c r="A80" s="201" t="s">
        <v>1452</v>
      </c>
    </row>
    <row r="81" spans="1:1" x14ac:dyDescent="0.25">
      <c r="A81" s="201" t="s">
        <v>1231</v>
      </c>
    </row>
    <row r="82" spans="1:1" x14ac:dyDescent="0.25">
      <c r="A82" s="18" t="s">
        <v>84</v>
      </c>
    </row>
    <row r="83" spans="1:1" x14ac:dyDescent="0.25">
      <c r="A83" s="18" t="s">
        <v>145</v>
      </c>
    </row>
    <row r="84" spans="1:1" x14ac:dyDescent="0.25">
      <c r="A84" s="18" t="s">
        <v>233</v>
      </c>
    </row>
    <row r="85" spans="1:1" x14ac:dyDescent="0.25">
      <c r="A85" s="18" t="s">
        <v>146</v>
      </c>
    </row>
    <row r="86" spans="1:1" x14ac:dyDescent="0.25">
      <c r="A86" s="18" t="s">
        <v>147</v>
      </c>
    </row>
    <row r="87" spans="1:1" x14ac:dyDescent="0.25">
      <c r="A87" s="18" t="s">
        <v>94</v>
      </c>
    </row>
    <row r="88" spans="1:1" x14ac:dyDescent="0.25">
      <c r="A88" s="18" t="s">
        <v>624</v>
      </c>
    </row>
    <row r="89" spans="1:1" x14ac:dyDescent="0.25">
      <c r="A89" s="18" t="s">
        <v>148</v>
      </c>
    </row>
    <row r="90" spans="1:1" x14ac:dyDescent="0.25">
      <c r="A90" s="18" t="s">
        <v>109</v>
      </c>
    </row>
    <row r="91" spans="1:1" x14ac:dyDescent="0.25">
      <c r="A91" s="18" t="s">
        <v>149</v>
      </c>
    </row>
    <row r="92" spans="1:1" x14ac:dyDescent="0.25">
      <c r="A92" s="18" t="s">
        <v>150</v>
      </c>
    </row>
    <row r="93" spans="1:1" x14ac:dyDescent="0.25">
      <c r="A93" s="18" t="s">
        <v>64</v>
      </c>
    </row>
    <row r="94" spans="1:1" x14ac:dyDescent="0.25">
      <c r="A94" s="18" t="s">
        <v>151</v>
      </c>
    </row>
    <row r="95" spans="1:1" x14ac:dyDescent="0.25">
      <c r="A95" s="18" t="s">
        <v>81</v>
      </c>
    </row>
    <row r="96" spans="1:1" x14ac:dyDescent="0.25">
      <c r="A96" s="18" t="s">
        <v>152</v>
      </c>
    </row>
    <row r="97" spans="1:1" x14ac:dyDescent="0.25">
      <c r="A97" s="18" t="s">
        <v>100</v>
      </c>
    </row>
    <row r="98" spans="1:1" x14ac:dyDescent="0.25">
      <c r="A98" s="18" t="s">
        <v>51</v>
      </c>
    </row>
    <row r="99" spans="1:1" x14ac:dyDescent="0.25">
      <c r="A99" s="18" t="s">
        <v>89</v>
      </c>
    </row>
    <row r="100" spans="1:1" x14ac:dyDescent="0.25">
      <c r="A100" s="18" t="s">
        <v>62</v>
      </c>
    </row>
    <row r="101" spans="1:1" x14ac:dyDescent="0.25">
      <c r="A101" s="18" t="s">
        <v>86</v>
      </c>
    </row>
    <row r="102" spans="1:1" x14ac:dyDescent="0.25">
      <c r="A102" s="18" t="s">
        <v>153</v>
      </c>
    </row>
    <row r="103" spans="1:1" x14ac:dyDescent="0.25">
      <c r="A103" s="18" t="s">
        <v>154</v>
      </c>
    </row>
    <row r="104" spans="1:1" x14ac:dyDescent="0.25">
      <c r="A104" s="18" t="s">
        <v>155</v>
      </c>
    </row>
    <row r="105" spans="1:1" x14ac:dyDescent="0.25">
      <c r="A105" s="18" t="s">
        <v>68</v>
      </c>
    </row>
    <row r="106" spans="1:1" x14ac:dyDescent="0.25">
      <c r="A106" s="201" t="s">
        <v>261</v>
      </c>
    </row>
    <row r="107" spans="1:1" x14ac:dyDescent="0.25">
      <c r="A107" s="18" t="s">
        <v>156</v>
      </c>
    </row>
    <row r="108" spans="1:1" x14ac:dyDescent="0.25">
      <c r="A108" s="18" t="s">
        <v>157</v>
      </c>
    </row>
    <row r="109" spans="1:1" x14ac:dyDescent="0.25">
      <c r="A109" s="18" t="s">
        <v>73</v>
      </c>
    </row>
    <row r="110" spans="1:1" x14ac:dyDescent="0.25">
      <c r="A110" s="201" t="s">
        <v>235</v>
      </c>
    </row>
    <row r="111" spans="1:1" x14ac:dyDescent="0.25">
      <c r="A111" s="18" t="s">
        <v>158</v>
      </c>
    </row>
    <row r="112" spans="1:1" x14ac:dyDescent="0.25">
      <c r="A112" s="18" t="s">
        <v>159</v>
      </c>
    </row>
    <row r="113" spans="1:1" x14ac:dyDescent="0.25">
      <c r="A113" s="18" t="s">
        <v>160</v>
      </c>
    </row>
    <row r="114" spans="1:1" x14ac:dyDescent="0.25">
      <c r="A114" s="18" t="s">
        <v>236</v>
      </c>
    </row>
    <row r="115" spans="1:1" x14ac:dyDescent="0.25">
      <c r="A115" s="18" t="s">
        <v>161</v>
      </c>
    </row>
    <row r="116" spans="1:1" x14ac:dyDescent="0.25">
      <c r="A116" s="18" t="s">
        <v>108</v>
      </c>
    </row>
    <row r="117" spans="1:1" x14ac:dyDescent="0.25">
      <c r="A117" s="18" t="s">
        <v>199</v>
      </c>
    </row>
    <row r="118" spans="1:1" x14ac:dyDescent="0.25">
      <c r="A118" s="18" t="s">
        <v>162</v>
      </c>
    </row>
    <row r="119" spans="1:1" x14ac:dyDescent="0.25">
      <c r="A119" s="18" t="s">
        <v>163</v>
      </c>
    </row>
    <row r="120" spans="1:1" x14ac:dyDescent="0.25">
      <c r="A120" s="18" t="s">
        <v>164</v>
      </c>
    </row>
    <row r="121" spans="1:1" x14ac:dyDescent="0.25">
      <c r="A121" s="18" t="s">
        <v>48</v>
      </c>
    </row>
    <row r="122" spans="1:1" x14ac:dyDescent="0.25">
      <c r="A122" s="18" t="s">
        <v>165</v>
      </c>
    </row>
    <row r="123" spans="1:1" x14ac:dyDescent="0.25">
      <c r="A123" s="201" t="s">
        <v>262</v>
      </c>
    </row>
    <row r="124" spans="1:1" x14ac:dyDescent="0.25">
      <c r="A124" s="18" t="s">
        <v>166</v>
      </c>
    </row>
    <row r="125" spans="1:1" x14ac:dyDescent="0.25">
      <c r="A125" s="18" t="s">
        <v>77</v>
      </c>
    </row>
    <row r="126" spans="1:1" x14ac:dyDescent="0.25">
      <c r="A126" s="18" t="s">
        <v>206</v>
      </c>
    </row>
    <row r="127" spans="1:1" x14ac:dyDescent="0.25">
      <c r="A127" s="18" t="s">
        <v>198</v>
      </c>
    </row>
    <row r="128" spans="1:1" x14ac:dyDescent="0.25">
      <c r="A128" s="18" t="s">
        <v>167</v>
      </c>
    </row>
    <row r="129" spans="1:1" x14ac:dyDescent="0.25">
      <c r="A129" s="18" t="s">
        <v>168</v>
      </c>
    </row>
    <row r="130" spans="1:1" x14ac:dyDescent="0.25">
      <c r="A130" s="18" t="s">
        <v>169</v>
      </c>
    </row>
    <row r="131" spans="1:1" x14ac:dyDescent="0.25">
      <c r="A131" s="18" t="s">
        <v>170</v>
      </c>
    </row>
    <row r="132" spans="1:1" x14ac:dyDescent="0.25">
      <c r="A132" s="18" t="s">
        <v>171</v>
      </c>
    </row>
    <row r="133" spans="1:1" x14ac:dyDescent="0.25">
      <c r="A133" s="18" t="s">
        <v>172</v>
      </c>
    </row>
    <row r="134" spans="1:1" x14ac:dyDescent="0.25">
      <c r="A134" s="201" t="s">
        <v>238</v>
      </c>
    </row>
    <row r="135" spans="1:1" x14ac:dyDescent="0.25">
      <c r="A135" s="18" t="s">
        <v>91</v>
      </c>
    </row>
    <row r="136" spans="1:1" x14ac:dyDescent="0.25">
      <c r="A136" s="18" t="s">
        <v>75</v>
      </c>
    </row>
    <row r="137" spans="1:1" x14ac:dyDescent="0.25">
      <c r="A137" s="18" t="s">
        <v>70</v>
      </c>
    </row>
    <row r="138" spans="1:1" x14ac:dyDescent="0.25">
      <c r="A138" s="18" t="s">
        <v>200</v>
      </c>
    </row>
    <row r="139" spans="1:1" x14ac:dyDescent="0.25">
      <c r="A139" s="18" t="s">
        <v>531</v>
      </c>
    </row>
    <row r="140" spans="1:1" x14ac:dyDescent="0.25">
      <c r="A140" s="18" t="s">
        <v>173</v>
      </c>
    </row>
    <row r="141" spans="1:1" x14ac:dyDescent="0.25">
      <c r="A141" s="201" t="s">
        <v>265</v>
      </c>
    </row>
    <row r="142" spans="1:1" x14ac:dyDescent="0.25">
      <c r="A142" s="18" t="s">
        <v>174</v>
      </c>
    </row>
    <row r="143" spans="1:1" x14ac:dyDescent="0.25">
      <c r="A143" s="18" t="s">
        <v>175</v>
      </c>
    </row>
    <row r="144" spans="1:1" x14ac:dyDescent="0.25">
      <c r="A144" s="18" t="s">
        <v>92</v>
      </c>
    </row>
    <row r="145" spans="1:1" x14ac:dyDescent="0.25">
      <c r="A145" s="18" t="s">
        <v>87</v>
      </c>
    </row>
    <row r="146" spans="1:1" x14ac:dyDescent="0.25">
      <c r="A146" s="18" t="s">
        <v>101</v>
      </c>
    </row>
    <row r="147" spans="1:1" x14ac:dyDescent="0.25">
      <c r="A147" s="18" t="s">
        <v>43</v>
      </c>
    </row>
    <row r="148" spans="1:1" x14ac:dyDescent="0.25">
      <c r="A148" s="18" t="s">
        <v>201</v>
      </c>
    </row>
    <row r="149" spans="1:1" x14ac:dyDescent="0.25">
      <c r="A149" s="201" t="s">
        <v>264</v>
      </c>
    </row>
    <row r="150" spans="1:1" x14ac:dyDescent="0.25">
      <c r="A150" s="18" t="s">
        <v>176</v>
      </c>
    </row>
    <row r="151" spans="1:1" x14ac:dyDescent="0.25">
      <c r="A151" s="18" t="s">
        <v>90</v>
      </c>
    </row>
    <row r="152" spans="1:1" x14ac:dyDescent="0.25">
      <c r="A152" s="18" t="s">
        <v>177</v>
      </c>
    </row>
    <row r="153" spans="1:1" x14ac:dyDescent="0.25">
      <c r="A153" s="18" t="s">
        <v>197</v>
      </c>
    </row>
    <row r="154" spans="1:1" x14ac:dyDescent="0.25">
      <c r="A154" s="18" t="s">
        <v>178</v>
      </c>
    </row>
    <row r="155" spans="1:1" x14ac:dyDescent="0.25">
      <c r="A155" s="18" t="s">
        <v>179</v>
      </c>
    </row>
    <row r="156" spans="1:1" x14ac:dyDescent="0.25">
      <c r="A156" s="18" t="s">
        <v>50</v>
      </c>
    </row>
    <row r="157" spans="1:1" x14ac:dyDescent="0.25">
      <c r="A157" s="18" t="s">
        <v>180</v>
      </c>
    </row>
    <row r="158" spans="1:1" x14ac:dyDescent="0.25">
      <c r="A158" s="18" t="s">
        <v>181</v>
      </c>
    </row>
    <row r="159" spans="1:1" x14ac:dyDescent="0.25">
      <c r="A159" s="18" t="s">
        <v>82</v>
      </c>
    </row>
    <row r="160" spans="1:1" x14ac:dyDescent="0.25">
      <c r="A160" s="18" t="s">
        <v>83</v>
      </c>
    </row>
    <row r="161" spans="1:1" x14ac:dyDescent="0.25">
      <c r="A161" s="18" t="s">
        <v>182</v>
      </c>
    </row>
    <row r="162" spans="1:1" x14ac:dyDescent="0.25">
      <c r="A162" s="201" t="s">
        <v>1468</v>
      </c>
    </row>
    <row r="163" spans="1:1" x14ac:dyDescent="0.25">
      <c r="A163" s="18" t="s">
        <v>183</v>
      </c>
    </row>
    <row r="164" spans="1:1" x14ac:dyDescent="0.25">
      <c r="A164" s="18" t="s">
        <v>184</v>
      </c>
    </row>
    <row r="165" spans="1:1" x14ac:dyDescent="0.25">
      <c r="A165" s="18" t="s">
        <v>185</v>
      </c>
    </row>
    <row r="166" spans="1:1" x14ac:dyDescent="0.25">
      <c r="A166" s="18" t="s">
        <v>54</v>
      </c>
    </row>
    <row r="167" spans="1:1" x14ac:dyDescent="0.25">
      <c r="A167" s="18" t="s">
        <v>186</v>
      </c>
    </row>
    <row r="168" spans="1:1" x14ac:dyDescent="0.25">
      <c r="A168" s="18" t="s">
        <v>187</v>
      </c>
    </row>
    <row r="169" spans="1:1" x14ac:dyDescent="0.25">
      <c r="A169" s="18" t="s">
        <v>299</v>
      </c>
    </row>
    <row r="170" spans="1:1" x14ac:dyDescent="0.25">
      <c r="A170" s="18" t="s">
        <v>729</v>
      </c>
    </row>
    <row r="171" spans="1:1" x14ac:dyDescent="0.25">
      <c r="A171" s="1" t="s">
        <v>266</v>
      </c>
    </row>
    <row r="172" spans="1:1" x14ac:dyDescent="0.25">
      <c r="A172" s="149" t="s">
        <v>188</v>
      </c>
    </row>
    <row r="173" spans="1:1" x14ac:dyDescent="0.25">
      <c r="A173" s="149" t="s">
        <v>189</v>
      </c>
    </row>
    <row r="174" spans="1:1" x14ac:dyDescent="0.25">
      <c r="A174" s="149" t="s">
        <v>190</v>
      </c>
    </row>
    <row r="175" spans="1:1" x14ac:dyDescent="0.25">
      <c r="A175" s="149" t="s">
        <v>107</v>
      </c>
    </row>
    <row r="176" spans="1:1" x14ac:dyDescent="0.25">
      <c r="A176" s="149" t="s">
        <v>191</v>
      </c>
    </row>
    <row r="177" spans="1:1" x14ac:dyDescent="0.25">
      <c r="A177" s="149" t="s">
        <v>65</v>
      </c>
    </row>
    <row r="178" spans="1:1" x14ac:dyDescent="0.25">
      <c r="A178" s="149" t="s">
        <v>63</v>
      </c>
    </row>
    <row r="179" spans="1:1" x14ac:dyDescent="0.25">
      <c r="A179" s="149" t="s">
        <v>192</v>
      </c>
    </row>
    <row r="180" spans="1:1" x14ac:dyDescent="0.25">
      <c r="A180" s="149" t="s">
        <v>193</v>
      </c>
    </row>
    <row r="181" spans="1:1" x14ac:dyDescent="0.25">
      <c r="A181" s="149" t="s">
        <v>103</v>
      </c>
    </row>
    <row r="182" spans="1:1" x14ac:dyDescent="0.25">
      <c r="A182" s="149" t="s">
        <v>194</v>
      </c>
    </row>
    <row r="183" spans="1:1" x14ac:dyDescent="0.25">
      <c r="A183" s="149" t="s">
        <v>98</v>
      </c>
    </row>
    <row r="184" spans="1:1" x14ac:dyDescent="0.25">
      <c r="A184" s="149" t="s">
        <v>195</v>
      </c>
    </row>
    <row r="185" spans="1:1" x14ac:dyDescent="0.25">
      <c r="A185" s="149" t="s">
        <v>196</v>
      </c>
    </row>
    <row r="186" spans="1:1" x14ac:dyDescent="0.25">
      <c r="A186" s="1" t="s">
        <v>1454</v>
      </c>
    </row>
    <row r="187" spans="1:1" x14ac:dyDescent="0.25">
      <c r="A187" s="1" t="s">
        <v>263</v>
      </c>
    </row>
  </sheetData>
  <sortState ref="A2:A187">
    <sortCondition ref="A2:A187"/>
  </sortState>
  <mergeCells count="2">
    <mergeCell ref="B2:F2"/>
    <mergeCell ref="H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2"/>
  <sheetViews>
    <sheetView topLeftCell="A169" workbookViewId="0">
      <selection activeCell="C191" sqref="C191"/>
    </sheetView>
  </sheetViews>
  <sheetFormatPr defaultRowHeight="15" x14ac:dyDescent="0.25"/>
  <cols>
    <col min="1" max="1" width="10.5703125" bestFit="1" customWidth="1"/>
    <col min="2" max="2" width="14.85546875" bestFit="1" customWidth="1"/>
    <col min="3" max="3" width="21.42578125" bestFit="1" customWidth="1"/>
    <col min="4" max="4" width="14.5703125" bestFit="1" customWidth="1"/>
    <col min="5" max="5" width="10.7109375" customWidth="1"/>
    <col min="6" max="6" width="8.5703125" bestFit="1" customWidth="1"/>
    <col min="7" max="7" width="6.5703125" bestFit="1" customWidth="1"/>
    <col min="9" max="9" width="10.140625" bestFit="1" customWidth="1"/>
    <col min="10" max="10" width="3" bestFit="1" customWidth="1"/>
    <col min="11" max="11" width="5" bestFit="1" customWidth="1"/>
    <col min="12" max="12" width="10.140625" bestFit="1" customWidth="1"/>
    <col min="13" max="13" width="3" bestFit="1" customWidth="1"/>
    <col min="14" max="14" width="5" bestFit="1" customWidth="1"/>
    <col min="15" max="15" width="10.140625" bestFit="1" customWidth="1"/>
    <col min="16" max="16" width="3" bestFit="1" customWidth="1"/>
    <col min="17" max="17" width="5" bestFit="1" customWidth="1"/>
    <col min="18" max="18" width="10.140625" bestFit="1" customWidth="1"/>
    <col min="19" max="19" width="6.28515625" bestFit="1" customWidth="1"/>
    <col min="20" max="20" width="5.85546875" bestFit="1" customWidth="1"/>
    <col min="21" max="21" width="10.140625" bestFit="1" customWidth="1"/>
    <col min="22" max="22" width="6.28515625" bestFit="1" customWidth="1"/>
    <col min="23" max="23" width="5.85546875" bestFit="1" customWidth="1"/>
    <col min="24" max="24" width="10.140625" bestFit="1" customWidth="1"/>
    <col min="26" max="26" width="5.7109375" bestFit="1" customWidth="1"/>
    <col min="27" max="27" width="5.28515625" bestFit="1" customWidth="1"/>
  </cols>
  <sheetData>
    <row r="1" spans="1:27" ht="25.5" x14ac:dyDescent="0.25">
      <c r="A1" s="150" t="s">
        <v>269</v>
      </c>
      <c r="B1" s="150" t="s">
        <v>270</v>
      </c>
      <c r="C1" s="150"/>
      <c r="D1" s="150" t="s">
        <v>271</v>
      </c>
      <c r="E1" s="150" t="s">
        <v>272</v>
      </c>
      <c r="F1" s="183" t="s">
        <v>273</v>
      </c>
      <c r="G1" s="197" t="s">
        <v>274</v>
      </c>
      <c r="H1" s="198" t="s">
        <v>275</v>
      </c>
      <c r="I1" s="199" t="s">
        <v>276</v>
      </c>
      <c r="J1" s="281" t="s">
        <v>277</v>
      </c>
      <c r="K1" s="282"/>
      <c r="L1" s="283"/>
      <c r="M1" s="281" t="s">
        <v>278</v>
      </c>
      <c r="N1" s="282"/>
      <c r="O1" s="283"/>
      <c r="P1" s="281" t="s">
        <v>213</v>
      </c>
      <c r="Q1" s="282"/>
      <c r="R1" s="283"/>
      <c r="S1" s="281" t="s">
        <v>279</v>
      </c>
      <c r="T1" s="282"/>
      <c r="U1" s="283"/>
      <c r="V1" s="281" t="s">
        <v>280</v>
      </c>
      <c r="W1" s="282"/>
      <c r="X1" s="283"/>
      <c r="Y1" s="151"/>
      <c r="Z1" s="148" t="s">
        <v>281</v>
      </c>
      <c r="AA1" s="148" t="s">
        <v>282</v>
      </c>
    </row>
    <row r="2" spans="1:27" x14ac:dyDescent="0.25">
      <c r="A2" s="152" t="s">
        <v>283</v>
      </c>
      <c r="B2" s="153" t="s">
        <v>284</v>
      </c>
      <c r="C2" s="154" t="s">
        <v>70</v>
      </c>
      <c r="D2" s="149" t="s">
        <v>70</v>
      </c>
      <c r="E2" s="155">
        <v>36904</v>
      </c>
      <c r="F2" s="184" t="s">
        <v>285</v>
      </c>
      <c r="G2" s="195">
        <f t="shared" ref="G2:G65" si="0">ROUNDDOWN((I2-E2)/365,0)</f>
        <v>16</v>
      </c>
      <c r="H2" s="156" t="str">
        <f t="shared" ref="H2:H65" si="1">VLOOKUP(CONCATENATE(F2,G2),Z$1:AA$199,2,FALSE)</f>
        <v>JB17</v>
      </c>
      <c r="I2" s="200">
        <v>43025</v>
      </c>
      <c r="J2" s="195">
        <f t="shared" ref="J2:J65" si="2">ROUNDDOWN((L2-E2)/365,0)</f>
        <v>16</v>
      </c>
      <c r="K2" s="156" t="str">
        <f t="shared" ref="K2:K65" si="3">VLOOKUP(CONCATENATE(F2,J2),Z$1:AA$199,2,FALSE)</f>
        <v>JB17</v>
      </c>
      <c r="L2" s="196">
        <v>43046</v>
      </c>
      <c r="M2" s="195">
        <f t="shared" ref="M2:M65" si="4">ROUNDDOWN((O2-E2)/365,0)</f>
        <v>16</v>
      </c>
      <c r="N2" s="156" t="str">
        <f t="shared" ref="N2:N65" si="5">VLOOKUP(CONCATENATE(F2,M2),Z$1:AA$199,2,FALSE)</f>
        <v>JB17</v>
      </c>
      <c r="O2" s="196">
        <v>43074</v>
      </c>
      <c r="P2" s="195">
        <f t="shared" ref="P2:P65" si="6">ROUNDDOWN((R2-E2)/365,0)</f>
        <v>16</v>
      </c>
      <c r="Q2" s="156" t="str">
        <f t="shared" ref="Q2:Q65" si="7">VLOOKUP(CONCATENATE(F2,P2),Z$1:AA$199,2,FALSE)</f>
        <v>JB17</v>
      </c>
      <c r="R2" s="196">
        <v>43101</v>
      </c>
      <c r="S2" s="195">
        <f t="shared" ref="S2:S65" si="8">ROUNDDOWN((U2-E2)/365,0)</f>
        <v>17</v>
      </c>
      <c r="T2" s="156" t="str">
        <f t="shared" ref="T2:T65" si="9">VLOOKUP(CONCATENATE(F2,S2),Z$1:AA$199,2,FALSE)</f>
        <v>JM</v>
      </c>
      <c r="U2" s="196">
        <v>43116</v>
      </c>
      <c r="V2" s="195">
        <f t="shared" ref="V2:V65" si="10">ROUNDDOWN((X2-E2)/365,0)</f>
        <v>17</v>
      </c>
      <c r="W2" s="156" t="str">
        <f t="shared" ref="W2:W65" si="11">VLOOKUP(CONCATENATE(F2,V2),Z$1:AA$199,2,FALSE)</f>
        <v>JM</v>
      </c>
      <c r="X2" s="196">
        <v>43172</v>
      </c>
      <c r="Y2" s="157"/>
      <c r="Z2" s="148" t="s">
        <v>288</v>
      </c>
      <c r="AA2" s="148" t="s">
        <v>282</v>
      </c>
    </row>
    <row r="3" spans="1:27" x14ac:dyDescent="0.25">
      <c r="A3" s="152" t="s">
        <v>289</v>
      </c>
      <c r="B3" s="153" t="s">
        <v>284</v>
      </c>
      <c r="C3" s="154" t="s">
        <v>290</v>
      </c>
      <c r="D3" s="154"/>
      <c r="E3" s="155">
        <v>26064</v>
      </c>
      <c r="F3" s="184" t="s">
        <v>285</v>
      </c>
      <c r="G3" s="195">
        <f t="shared" si="0"/>
        <v>46</v>
      </c>
      <c r="H3" s="156" t="str">
        <f t="shared" si="1"/>
        <v>V45</v>
      </c>
      <c r="I3" s="200">
        <v>43025</v>
      </c>
      <c r="J3" s="195">
        <f t="shared" si="2"/>
        <v>46</v>
      </c>
      <c r="K3" s="156" t="str">
        <f t="shared" si="3"/>
        <v>V45</v>
      </c>
      <c r="L3" s="196">
        <v>43046</v>
      </c>
      <c r="M3" s="195">
        <f t="shared" si="4"/>
        <v>46</v>
      </c>
      <c r="N3" s="156" t="str">
        <f t="shared" si="5"/>
        <v>V45</v>
      </c>
      <c r="O3" s="196">
        <v>43074</v>
      </c>
      <c r="P3" s="195">
        <f t="shared" si="6"/>
        <v>46</v>
      </c>
      <c r="Q3" s="156" t="str">
        <f t="shared" si="7"/>
        <v>V45</v>
      </c>
      <c r="R3" s="196">
        <v>43101</v>
      </c>
      <c r="S3" s="195">
        <f t="shared" si="8"/>
        <v>46</v>
      </c>
      <c r="T3" s="156" t="str">
        <f t="shared" si="9"/>
        <v>V45</v>
      </c>
      <c r="U3" s="196">
        <v>43116</v>
      </c>
      <c r="V3" s="195">
        <f t="shared" si="10"/>
        <v>46</v>
      </c>
      <c r="W3" s="156" t="str">
        <f t="shared" si="11"/>
        <v>V45</v>
      </c>
      <c r="X3" s="196">
        <v>43172</v>
      </c>
      <c r="Y3" s="157"/>
      <c r="Z3" s="148" t="s">
        <v>292</v>
      </c>
      <c r="AA3" s="148" t="s">
        <v>282</v>
      </c>
    </row>
    <row r="4" spans="1:27" x14ac:dyDescent="0.25">
      <c r="A4" s="159" t="s">
        <v>879</v>
      </c>
      <c r="B4" s="159" t="s">
        <v>880</v>
      </c>
      <c r="C4" s="154" t="s">
        <v>43</v>
      </c>
      <c r="D4" s="154"/>
      <c r="E4" s="160">
        <v>30810</v>
      </c>
      <c r="F4" s="186" t="s">
        <v>285</v>
      </c>
      <c r="G4" s="195">
        <f t="shared" si="0"/>
        <v>33</v>
      </c>
      <c r="H4" s="156" t="str">
        <f t="shared" si="1"/>
        <v>SM</v>
      </c>
      <c r="I4" s="200">
        <v>43025</v>
      </c>
      <c r="J4" s="195">
        <f t="shared" si="2"/>
        <v>33</v>
      </c>
      <c r="K4" s="156" t="str">
        <f t="shared" si="3"/>
        <v>SM</v>
      </c>
      <c r="L4" s="196">
        <v>43046</v>
      </c>
      <c r="M4" s="195">
        <f t="shared" si="4"/>
        <v>33</v>
      </c>
      <c r="N4" s="156" t="str">
        <f t="shared" si="5"/>
        <v>SM</v>
      </c>
      <c r="O4" s="196">
        <v>43074</v>
      </c>
      <c r="P4" s="195">
        <f t="shared" si="6"/>
        <v>33</v>
      </c>
      <c r="Q4" s="156" t="str">
        <f t="shared" si="7"/>
        <v>SM</v>
      </c>
      <c r="R4" s="196">
        <v>43101</v>
      </c>
      <c r="S4" s="195">
        <f t="shared" si="8"/>
        <v>33</v>
      </c>
      <c r="T4" s="156" t="str">
        <f t="shared" si="9"/>
        <v>SM</v>
      </c>
      <c r="U4" s="196">
        <v>43116</v>
      </c>
      <c r="V4" s="195">
        <f t="shared" si="10"/>
        <v>33</v>
      </c>
      <c r="W4" s="156" t="str">
        <f t="shared" si="11"/>
        <v>SM</v>
      </c>
      <c r="X4" s="196">
        <v>43172</v>
      </c>
      <c r="Y4" s="148"/>
      <c r="Z4" s="148" t="s">
        <v>296</v>
      </c>
      <c r="AA4" s="148" t="s">
        <v>282</v>
      </c>
    </row>
    <row r="5" spans="1:27" x14ac:dyDescent="0.25">
      <c r="A5" s="154" t="s">
        <v>293</v>
      </c>
      <c r="B5" s="154" t="s">
        <v>294</v>
      </c>
      <c r="C5" s="154" t="s">
        <v>114</v>
      </c>
      <c r="D5" s="154"/>
      <c r="E5" s="158">
        <v>21007</v>
      </c>
      <c r="F5" s="185" t="s">
        <v>285</v>
      </c>
      <c r="G5" s="195">
        <f t="shared" si="0"/>
        <v>60</v>
      </c>
      <c r="H5" s="156" t="str">
        <f t="shared" si="1"/>
        <v>V60</v>
      </c>
      <c r="I5" s="200">
        <v>43025</v>
      </c>
      <c r="J5" s="195">
        <f t="shared" si="2"/>
        <v>60</v>
      </c>
      <c r="K5" s="156" t="str">
        <f t="shared" si="3"/>
        <v>V60</v>
      </c>
      <c r="L5" s="196">
        <v>43046</v>
      </c>
      <c r="M5" s="195">
        <f t="shared" si="4"/>
        <v>60</v>
      </c>
      <c r="N5" s="156" t="str">
        <f t="shared" si="5"/>
        <v>V60</v>
      </c>
      <c r="O5" s="196">
        <v>43074</v>
      </c>
      <c r="P5" s="195">
        <f t="shared" si="6"/>
        <v>60</v>
      </c>
      <c r="Q5" s="156" t="str">
        <f t="shared" si="7"/>
        <v>V60</v>
      </c>
      <c r="R5" s="196">
        <v>43101</v>
      </c>
      <c r="S5" s="195">
        <f t="shared" si="8"/>
        <v>60</v>
      </c>
      <c r="T5" s="156" t="str">
        <f t="shared" si="9"/>
        <v>V60</v>
      </c>
      <c r="U5" s="196">
        <v>43116</v>
      </c>
      <c r="V5" s="195">
        <f t="shared" si="10"/>
        <v>60</v>
      </c>
      <c r="W5" s="156" t="str">
        <f t="shared" si="11"/>
        <v>V60</v>
      </c>
      <c r="X5" s="196">
        <v>43172</v>
      </c>
      <c r="Y5" s="148"/>
      <c r="Z5" s="148" t="s">
        <v>302</v>
      </c>
      <c r="AA5" s="148" t="s">
        <v>282</v>
      </c>
    </row>
    <row r="6" spans="1:27" x14ac:dyDescent="0.25">
      <c r="A6" s="159" t="s">
        <v>297</v>
      </c>
      <c r="B6" s="159" t="s">
        <v>298</v>
      </c>
      <c r="C6" s="154" t="s">
        <v>299</v>
      </c>
      <c r="D6" s="154"/>
      <c r="E6" s="160">
        <v>32200</v>
      </c>
      <c r="F6" s="186" t="s">
        <v>300</v>
      </c>
      <c r="G6" s="195">
        <f t="shared" si="0"/>
        <v>29</v>
      </c>
      <c r="H6" s="156" t="str">
        <f t="shared" si="1"/>
        <v>SW</v>
      </c>
      <c r="I6" s="200">
        <v>43025</v>
      </c>
      <c r="J6" s="195">
        <f t="shared" si="2"/>
        <v>29</v>
      </c>
      <c r="K6" s="156" t="str">
        <f t="shared" si="3"/>
        <v>SW</v>
      </c>
      <c r="L6" s="196">
        <v>43046</v>
      </c>
      <c r="M6" s="195">
        <f t="shared" si="4"/>
        <v>29</v>
      </c>
      <c r="N6" s="156" t="str">
        <f t="shared" si="5"/>
        <v>SW</v>
      </c>
      <c r="O6" s="196">
        <v>43074</v>
      </c>
      <c r="P6" s="195">
        <f t="shared" si="6"/>
        <v>29</v>
      </c>
      <c r="Q6" s="156" t="str">
        <f t="shared" si="7"/>
        <v>SW</v>
      </c>
      <c r="R6" s="196">
        <v>43101</v>
      </c>
      <c r="S6" s="195">
        <f t="shared" si="8"/>
        <v>29</v>
      </c>
      <c r="T6" s="156" t="str">
        <f t="shared" si="9"/>
        <v>SW</v>
      </c>
      <c r="U6" s="196">
        <v>43116</v>
      </c>
      <c r="V6" s="195">
        <f t="shared" si="10"/>
        <v>30</v>
      </c>
      <c r="W6" s="156" t="str">
        <f t="shared" si="11"/>
        <v>SW</v>
      </c>
      <c r="X6" s="196">
        <v>43172</v>
      </c>
      <c r="Y6" s="148"/>
      <c r="Z6" s="148" t="s">
        <v>306</v>
      </c>
      <c r="AA6" s="148" t="s">
        <v>282</v>
      </c>
    </row>
    <row r="7" spans="1:27" x14ac:dyDescent="0.25">
      <c r="A7" s="159" t="s">
        <v>667</v>
      </c>
      <c r="B7" s="159" t="s">
        <v>881</v>
      </c>
      <c r="C7" s="154" t="s">
        <v>882</v>
      </c>
      <c r="D7" s="154"/>
      <c r="E7" s="160">
        <v>39302</v>
      </c>
      <c r="F7" s="186" t="s">
        <v>285</v>
      </c>
      <c r="G7" s="195">
        <f t="shared" si="0"/>
        <v>10</v>
      </c>
      <c r="H7" s="156" t="str">
        <f t="shared" si="1"/>
        <v>JB11</v>
      </c>
      <c r="I7" s="200">
        <v>43025</v>
      </c>
      <c r="J7" s="195">
        <f t="shared" si="2"/>
        <v>10</v>
      </c>
      <c r="K7" s="156" t="str">
        <f t="shared" si="3"/>
        <v>JB11</v>
      </c>
      <c r="L7" s="196">
        <v>43046</v>
      </c>
      <c r="M7" s="195">
        <f t="shared" si="4"/>
        <v>10</v>
      </c>
      <c r="N7" s="156" t="str">
        <f t="shared" si="5"/>
        <v>JB11</v>
      </c>
      <c r="O7" s="196">
        <v>43074</v>
      </c>
      <c r="P7" s="195">
        <f t="shared" si="6"/>
        <v>10</v>
      </c>
      <c r="Q7" s="156" t="str">
        <f t="shared" si="7"/>
        <v>JB11</v>
      </c>
      <c r="R7" s="196">
        <v>43101</v>
      </c>
      <c r="S7" s="195">
        <f t="shared" si="8"/>
        <v>10</v>
      </c>
      <c r="T7" s="156" t="str">
        <f t="shared" si="9"/>
        <v>JB11</v>
      </c>
      <c r="U7" s="196">
        <v>43116</v>
      </c>
      <c r="V7" s="195">
        <f t="shared" si="10"/>
        <v>10</v>
      </c>
      <c r="W7" s="156" t="str">
        <f t="shared" si="11"/>
        <v>JB11</v>
      </c>
      <c r="X7" s="196">
        <v>43172</v>
      </c>
      <c r="Y7" s="148"/>
      <c r="Z7" s="148" t="s">
        <v>308</v>
      </c>
      <c r="AA7" s="148" t="s">
        <v>282</v>
      </c>
    </row>
    <row r="8" spans="1:27" x14ac:dyDescent="0.25">
      <c r="A8" s="159" t="s">
        <v>345</v>
      </c>
      <c r="B8" s="159" t="s">
        <v>881</v>
      </c>
      <c r="C8" s="154" t="s">
        <v>883</v>
      </c>
      <c r="D8" s="154"/>
      <c r="E8" s="160">
        <v>38245</v>
      </c>
      <c r="F8" s="186" t="s">
        <v>285</v>
      </c>
      <c r="G8" s="195">
        <f t="shared" si="0"/>
        <v>13</v>
      </c>
      <c r="H8" s="156" t="str">
        <f t="shared" si="1"/>
        <v>JB15</v>
      </c>
      <c r="I8" s="200">
        <v>43025</v>
      </c>
      <c r="J8" s="195">
        <f t="shared" si="2"/>
        <v>13</v>
      </c>
      <c r="K8" s="156" t="str">
        <f t="shared" si="3"/>
        <v>JB15</v>
      </c>
      <c r="L8" s="196">
        <v>43046</v>
      </c>
      <c r="M8" s="195">
        <f t="shared" si="4"/>
        <v>13</v>
      </c>
      <c r="N8" s="156" t="str">
        <f t="shared" si="5"/>
        <v>JB15</v>
      </c>
      <c r="O8" s="196">
        <v>43074</v>
      </c>
      <c r="P8" s="195">
        <f t="shared" si="6"/>
        <v>13</v>
      </c>
      <c r="Q8" s="156" t="str">
        <f t="shared" si="7"/>
        <v>JB15</v>
      </c>
      <c r="R8" s="196">
        <v>43101</v>
      </c>
      <c r="S8" s="195">
        <f t="shared" si="8"/>
        <v>13</v>
      </c>
      <c r="T8" s="156" t="str">
        <f t="shared" si="9"/>
        <v>JB15</v>
      </c>
      <c r="U8" s="196">
        <v>43116</v>
      </c>
      <c r="V8" s="195">
        <f t="shared" si="10"/>
        <v>13</v>
      </c>
      <c r="W8" s="156" t="str">
        <f t="shared" si="11"/>
        <v>JB15</v>
      </c>
      <c r="X8" s="196">
        <v>43172</v>
      </c>
      <c r="Y8" s="162"/>
      <c r="Z8" s="148" t="s">
        <v>311</v>
      </c>
      <c r="AA8" s="148" t="s">
        <v>282</v>
      </c>
    </row>
    <row r="9" spans="1:27" x14ac:dyDescent="0.25">
      <c r="A9" s="159" t="s">
        <v>884</v>
      </c>
      <c r="B9" s="159" t="s">
        <v>304</v>
      </c>
      <c r="C9" s="154" t="s">
        <v>116</v>
      </c>
      <c r="D9" s="154"/>
      <c r="E9" s="160">
        <v>30404</v>
      </c>
      <c r="F9" s="186" t="s">
        <v>300</v>
      </c>
      <c r="G9" s="195">
        <f t="shared" si="0"/>
        <v>34</v>
      </c>
      <c r="H9" s="156" t="str">
        <f t="shared" si="1"/>
        <v>SW</v>
      </c>
      <c r="I9" s="200">
        <v>43025</v>
      </c>
      <c r="J9" s="195">
        <f t="shared" si="2"/>
        <v>34</v>
      </c>
      <c r="K9" s="156" t="str">
        <f t="shared" si="3"/>
        <v>SW</v>
      </c>
      <c r="L9" s="196">
        <v>43046</v>
      </c>
      <c r="M9" s="195">
        <f t="shared" si="4"/>
        <v>34</v>
      </c>
      <c r="N9" s="156" t="str">
        <f t="shared" si="5"/>
        <v>SW</v>
      </c>
      <c r="O9" s="196">
        <v>43074</v>
      </c>
      <c r="P9" s="195">
        <f t="shared" si="6"/>
        <v>34</v>
      </c>
      <c r="Q9" s="156" t="str">
        <f t="shared" si="7"/>
        <v>SW</v>
      </c>
      <c r="R9" s="196">
        <v>43101</v>
      </c>
      <c r="S9" s="195">
        <f t="shared" si="8"/>
        <v>34</v>
      </c>
      <c r="T9" s="156" t="str">
        <f t="shared" si="9"/>
        <v>SW</v>
      </c>
      <c r="U9" s="196">
        <v>43116</v>
      </c>
      <c r="V9" s="195">
        <f t="shared" si="10"/>
        <v>34</v>
      </c>
      <c r="W9" s="156" t="str">
        <f t="shared" si="11"/>
        <v>SW</v>
      </c>
      <c r="X9" s="196">
        <v>43172</v>
      </c>
      <c r="Y9" s="148"/>
      <c r="Z9" s="148" t="s">
        <v>315</v>
      </c>
      <c r="AA9" s="148" t="s">
        <v>282</v>
      </c>
    </row>
    <row r="10" spans="1:27" x14ac:dyDescent="0.25">
      <c r="A10" s="154" t="s">
        <v>303</v>
      </c>
      <c r="B10" s="154" t="s">
        <v>304</v>
      </c>
      <c r="C10" s="154" t="s">
        <v>88</v>
      </c>
      <c r="D10" s="154"/>
      <c r="E10" s="160">
        <v>22607</v>
      </c>
      <c r="F10" s="186" t="s">
        <v>285</v>
      </c>
      <c r="G10" s="195">
        <f t="shared" si="0"/>
        <v>55</v>
      </c>
      <c r="H10" s="156" t="str">
        <f t="shared" si="1"/>
        <v>V55</v>
      </c>
      <c r="I10" s="200">
        <v>43025</v>
      </c>
      <c r="J10" s="195">
        <f t="shared" si="2"/>
        <v>55</v>
      </c>
      <c r="K10" s="156" t="str">
        <f t="shared" si="3"/>
        <v>V55</v>
      </c>
      <c r="L10" s="196">
        <v>43046</v>
      </c>
      <c r="M10" s="195">
        <f t="shared" si="4"/>
        <v>56</v>
      </c>
      <c r="N10" s="156" t="str">
        <f t="shared" si="5"/>
        <v>V55</v>
      </c>
      <c r="O10" s="196">
        <v>43074</v>
      </c>
      <c r="P10" s="195">
        <f t="shared" si="6"/>
        <v>56</v>
      </c>
      <c r="Q10" s="156" t="str">
        <f t="shared" si="7"/>
        <v>V55</v>
      </c>
      <c r="R10" s="196">
        <v>43101</v>
      </c>
      <c r="S10" s="195">
        <f t="shared" si="8"/>
        <v>56</v>
      </c>
      <c r="T10" s="156" t="str">
        <f t="shared" si="9"/>
        <v>V55</v>
      </c>
      <c r="U10" s="196">
        <v>43116</v>
      </c>
      <c r="V10" s="195">
        <f t="shared" si="10"/>
        <v>56</v>
      </c>
      <c r="W10" s="156" t="str">
        <f t="shared" si="11"/>
        <v>V55</v>
      </c>
      <c r="X10" s="196">
        <v>43172</v>
      </c>
      <c r="Y10" s="148"/>
      <c r="Z10" s="148" t="s">
        <v>320</v>
      </c>
      <c r="AA10" s="148" t="s">
        <v>282</v>
      </c>
    </row>
    <row r="11" spans="1:27" x14ac:dyDescent="0.25">
      <c r="A11" s="161" t="s">
        <v>307</v>
      </c>
      <c r="B11" s="161" t="s">
        <v>304</v>
      </c>
      <c r="C11" s="154" t="s">
        <v>57</v>
      </c>
      <c r="D11" s="154"/>
      <c r="E11" s="160">
        <v>36271</v>
      </c>
      <c r="F11" s="186" t="s">
        <v>285</v>
      </c>
      <c r="G11" s="195">
        <f t="shared" si="0"/>
        <v>18</v>
      </c>
      <c r="H11" s="156" t="str">
        <f t="shared" si="1"/>
        <v>JM</v>
      </c>
      <c r="I11" s="200">
        <v>43025</v>
      </c>
      <c r="J11" s="195">
        <f t="shared" si="2"/>
        <v>18</v>
      </c>
      <c r="K11" s="156" t="str">
        <f t="shared" si="3"/>
        <v>JM</v>
      </c>
      <c r="L11" s="196">
        <v>43046</v>
      </c>
      <c r="M11" s="195">
        <f t="shared" si="4"/>
        <v>18</v>
      </c>
      <c r="N11" s="156" t="str">
        <f t="shared" si="5"/>
        <v>JM</v>
      </c>
      <c r="O11" s="196">
        <v>43074</v>
      </c>
      <c r="P11" s="195">
        <f t="shared" si="6"/>
        <v>18</v>
      </c>
      <c r="Q11" s="156" t="str">
        <f t="shared" si="7"/>
        <v>JM</v>
      </c>
      <c r="R11" s="196">
        <v>43101</v>
      </c>
      <c r="S11" s="195">
        <f t="shared" si="8"/>
        <v>18</v>
      </c>
      <c r="T11" s="156" t="str">
        <f t="shared" si="9"/>
        <v>JM</v>
      </c>
      <c r="U11" s="196">
        <v>43116</v>
      </c>
      <c r="V11" s="195">
        <f t="shared" si="10"/>
        <v>18</v>
      </c>
      <c r="W11" s="156" t="str">
        <f t="shared" si="11"/>
        <v>JM</v>
      </c>
      <c r="X11" s="196">
        <v>43172</v>
      </c>
      <c r="Y11" s="162"/>
      <c r="Z11" s="148" t="s">
        <v>325</v>
      </c>
      <c r="AA11" s="148" t="s">
        <v>326</v>
      </c>
    </row>
    <row r="12" spans="1:27" x14ac:dyDescent="0.25">
      <c r="A12" s="159" t="s">
        <v>716</v>
      </c>
      <c r="B12" s="159" t="s">
        <v>304</v>
      </c>
      <c r="C12" s="154" t="s">
        <v>172</v>
      </c>
      <c r="D12" s="154"/>
      <c r="E12" s="160">
        <v>27459</v>
      </c>
      <c r="F12" s="186" t="s">
        <v>285</v>
      </c>
      <c r="G12" s="195">
        <f t="shared" si="0"/>
        <v>42</v>
      </c>
      <c r="H12" s="156" t="str">
        <f t="shared" si="1"/>
        <v>V40</v>
      </c>
      <c r="I12" s="200">
        <v>43025</v>
      </c>
      <c r="J12" s="195">
        <f t="shared" si="2"/>
        <v>42</v>
      </c>
      <c r="K12" s="156" t="str">
        <f t="shared" si="3"/>
        <v>V40</v>
      </c>
      <c r="L12" s="196">
        <v>43046</v>
      </c>
      <c r="M12" s="195">
        <f t="shared" si="4"/>
        <v>42</v>
      </c>
      <c r="N12" s="156" t="str">
        <f t="shared" si="5"/>
        <v>V40</v>
      </c>
      <c r="O12" s="196">
        <v>43074</v>
      </c>
      <c r="P12" s="195">
        <f t="shared" si="6"/>
        <v>42</v>
      </c>
      <c r="Q12" s="156" t="str">
        <f t="shared" si="7"/>
        <v>V40</v>
      </c>
      <c r="R12" s="196">
        <v>43101</v>
      </c>
      <c r="S12" s="195">
        <f t="shared" si="8"/>
        <v>42</v>
      </c>
      <c r="T12" s="156" t="str">
        <f t="shared" si="9"/>
        <v>V40</v>
      </c>
      <c r="U12" s="196">
        <v>43116</v>
      </c>
      <c r="V12" s="195">
        <f t="shared" si="10"/>
        <v>43</v>
      </c>
      <c r="W12" s="156" t="str">
        <f t="shared" si="11"/>
        <v>V40</v>
      </c>
      <c r="X12" s="196">
        <v>43172</v>
      </c>
      <c r="Y12" s="148"/>
      <c r="Z12" s="148" t="s">
        <v>329</v>
      </c>
      <c r="AA12" s="148" t="s">
        <v>326</v>
      </c>
    </row>
    <row r="13" spans="1:27" x14ac:dyDescent="0.25">
      <c r="A13" s="154" t="s">
        <v>289</v>
      </c>
      <c r="B13" s="154" t="s">
        <v>304</v>
      </c>
      <c r="C13" s="154" t="s">
        <v>309</v>
      </c>
      <c r="D13" s="154"/>
      <c r="E13" s="160">
        <v>28634</v>
      </c>
      <c r="F13" s="186" t="s">
        <v>285</v>
      </c>
      <c r="G13" s="195">
        <f t="shared" si="0"/>
        <v>39</v>
      </c>
      <c r="H13" s="156" t="str">
        <f t="shared" si="1"/>
        <v>SM</v>
      </c>
      <c r="I13" s="200">
        <v>43025</v>
      </c>
      <c r="J13" s="195">
        <f t="shared" si="2"/>
        <v>39</v>
      </c>
      <c r="K13" s="156" t="str">
        <f t="shared" si="3"/>
        <v>SM</v>
      </c>
      <c r="L13" s="196">
        <v>43046</v>
      </c>
      <c r="M13" s="195">
        <f t="shared" si="4"/>
        <v>39</v>
      </c>
      <c r="N13" s="156" t="str">
        <f t="shared" si="5"/>
        <v>SM</v>
      </c>
      <c r="O13" s="196">
        <v>43074</v>
      </c>
      <c r="P13" s="195">
        <f t="shared" si="6"/>
        <v>39</v>
      </c>
      <c r="Q13" s="156" t="str">
        <f t="shared" si="7"/>
        <v>SM</v>
      </c>
      <c r="R13" s="196">
        <v>43101</v>
      </c>
      <c r="S13" s="195">
        <f t="shared" si="8"/>
        <v>39</v>
      </c>
      <c r="T13" s="156" t="str">
        <f t="shared" si="9"/>
        <v>SM</v>
      </c>
      <c r="U13" s="196">
        <v>43116</v>
      </c>
      <c r="V13" s="195">
        <f t="shared" si="10"/>
        <v>39</v>
      </c>
      <c r="W13" s="156" t="str">
        <f t="shared" si="11"/>
        <v>SM</v>
      </c>
      <c r="X13" s="196">
        <v>43172</v>
      </c>
      <c r="Y13" s="148"/>
      <c r="Z13" s="148" t="s">
        <v>332</v>
      </c>
      <c r="AA13" s="148" t="s">
        <v>333</v>
      </c>
    </row>
    <row r="14" spans="1:27" x14ac:dyDescent="0.25">
      <c r="A14" s="159" t="s">
        <v>514</v>
      </c>
      <c r="B14" s="159" t="s">
        <v>866</v>
      </c>
      <c r="C14" s="154" t="s">
        <v>867</v>
      </c>
      <c r="D14" s="154"/>
      <c r="E14" s="160">
        <v>25841</v>
      </c>
      <c r="F14" s="186" t="s">
        <v>285</v>
      </c>
      <c r="G14" s="195">
        <f t="shared" si="0"/>
        <v>47</v>
      </c>
      <c r="H14" s="156" t="str">
        <f t="shared" si="1"/>
        <v>V45</v>
      </c>
      <c r="I14" s="200">
        <v>43025</v>
      </c>
      <c r="J14" s="195">
        <f t="shared" si="2"/>
        <v>47</v>
      </c>
      <c r="K14" s="156" t="str">
        <f t="shared" si="3"/>
        <v>V45</v>
      </c>
      <c r="L14" s="196">
        <v>43046</v>
      </c>
      <c r="M14" s="195">
        <f t="shared" si="4"/>
        <v>47</v>
      </c>
      <c r="N14" s="156" t="str">
        <f t="shared" si="5"/>
        <v>V45</v>
      </c>
      <c r="O14" s="196">
        <v>43074</v>
      </c>
      <c r="P14" s="195">
        <f t="shared" si="6"/>
        <v>47</v>
      </c>
      <c r="Q14" s="156" t="str">
        <f t="shared" si="7"/>
        <v>V45</v>
      </c>
      <c r="R14" s="196">
        <v>43101</v>
      </c>
      <c r="S14" s="195">
        <f t="shared" si="8"/>
        <v>47</v>
      </c>
      <c r="T14" s="156" t="str">
        <f t="shared" si="9"/>
        <v>V45</v>
      </c>
      <c r="U14" s="196">
        <v>43116</v>
      </c>
      <c r="V14" s="195">
        <f t="shared" si="10"/>
        <v>47</v>
      </c>
      <c r="W14" s="156" t="str">
        <f t="shared" si="11"/>
        <v>V45</v>
      </c>
      <c r="X14" s="196">
        <v>43172</v>
      </c>
      <c r="Y14" s="148"/>
      <c r="Z14" s="148" t="s">
        <v>337</v>
      </c>
      <c r="AA14" s="148" t="s">
        <v>333</v>
      </c>
    </row>
    <row r="15" spans="1:27" x14ac:dyDescent="0.25">
      <c r="A15" s="154" t="s">
        <v>312</v>
      </c>
      <c r="B15" s="161" t="s">
        <v>313</v>
      </c>
      <c r="C15" s="154" t="s">
        <v>127</v>
      </c>
      <c r="D15" s="154"/>
      <c r="E15" s="160">
        <v>29436</v>
      </c>
      <c r="F15" s="186" t="s">
        <v>300</v>
      </c>
      <c r="G15" s="195">
        <f t="shared" si="0"/>
        <v>37</v>
      </c>
      <c r="H15" s="156" t="str">
        <f t="shared" si="1"/>
        <v>F35</v>
      </c>
      <c r="I15" s="200">
        <v>43025</v>
      </c>
      <c r="J15" s="195">
        <f t="shared" si="2"/>
        <v>37</v>
      </c>
      <c r="K15" s="156" t="str">
        <f t="shared" si="3"/>
        <v>F35</v>
      </c>
      <c r="L15" s="196">
        <v>43046</v>
      </c>
      <c r="M15" s="195">
        <f t="shared" si="4"/>
        <v>37</v>
      </c>
      <c r="N15" s="156" t="str">
        <f t="shared" si="5"/>
        <v>F35</v>
      </c>
      <c r="O15" s="196">
        <v>43074</v>
      </c>
      <c r="P15" s="195">
        <f t="shared" si="6"/>
        <v>37</v>
      </c>
      <c r="Q15" s="156" t="str">
        <f t="shared" si="7"/>
        <v>F35</v>
      </c>
      <c r="R15" s="196">
        <v>43101</v>
      </c>
      <c r="S15" s="195">
        <f t="shared" si="8"/>
        <v>37</v>
      </c>
      <c r="T15" s="156" t="str">
        <f t="shared" si="9"/>
        <v>F35</v>
      </c>
      <c r="U15" s="196">
        <v>43116</v>
      </c>
      <c r="V15" s="195">
        <f t="shared" si="10"/>
        <v>37</v>
      </c>
      <c r="W15" s="156" t="str">
        <f t="shared" si="11"/>
        <v>F35</v>
      </c>
      <c r="X15" s="196">
        <v>43172</v>
      </c>
      <c r="Y15" s="148"/>
      <c r="Z15" s="148" t="s">
        <v>340</v>
      </c>
      <c r="AA15" s="148" t="s">
        <v>341</v>
      </c>
    </row>
    <row r="16" spans="1:27" x14ac:dyDescent="0.25">
      <c r="A16" s="154" t="s">
        <v>870</v>
      </c>
      <c r="B16" s="154" t="s">
        <v>868</v>
      </c>
      <c r="C16" s="154" t="s">
        <v>871</v>
      </c>
      <c r="D16" s="154"/>
      <c r="E16" s="160">
        <v>24359</v>
      </c>
      <c r="F16" s="186" t="s">
        <v>285</v>
      </c>
      <c r="G16" s="195">
        <f t="shared" si="0"/>
        <v>51</v>
      </c>
      <c r="H16" s="156" t="str">
        <f t="shared" si="1"/>
        <v>V50</v>
      </c>
      <c r="I16" s="200">
        <v>43025</v>
      </c>
      <c r="J16" s="195">
        <f t="shared" si="2"/>
        <v>51</v>
      </c>
      <c r="K16" s="156" t="str">
        <f t="shared" si="3"/>
        <v>V50</v>
      </c>
      <c r="L16" s="196">
        <v>43046</v>
      </c>
      <c r="M16" s="195">
        <f t="shared" si="4"/>
        <v>51</v>
      </c>
      <c r="N16" s="156" t="str">
        <f t="shared" si="5"/>
        <v>V50</v>
      </c>
      <c r="O16" s="196">
        <v>43074</v>
      </c>
      <c r="P16" s="195">
        <f t="shared" si="6"/>
        <v>51</v>
      </c>
      <c r="Q16" s="156" t="str">
        <f t="shared" si="7"/>
        <v>V50</v>
      </c>
      <c r="R16" s="196">
        <v>43101</v>
      </c>
      <c r="S16" s="195">
        <f t="shared" si="8"/>
        <v>51</v>
      </c>
      <c r="T16" s="156" t="str">
        <f t="shared" si="9"/>
        <v>V50</v>
      </c>
      <c r="U16" s="196">
        <v>43116</v>
      </c>
      <c r="V16" s="195">
        <f t="shared" si="10"/>
        <v>51</v>
      </c>
      <c r="W16" s="156" t="str">
        <f t="shared" si="11"/>
        <v>V50</v>
      </c>
      <c r="X16" s="196">
        <v>43172</v>
      </c>
      <c r="Y16" s="148"/>
      <c r="Z16" s="148" t="s">
        <v>344</v>
      </c>
      <c r="AA16" s="148" t="s">
        <v>341</v>
      </c>
    </row>
    <row r="17" spans="1:27" x14ac:dyDescent="0.25">
      <c r="A17" s="154" t="s">
        <v>432</v>
      </c>
      <c r="B17" s="154" t="s">
        <v>868</v>
      </c>
      <c r="C17" s="154" t="s">
        <v>869</v>
      </c>
      <c r="D17" s="154"/>
      <c r="E17" s="160">
        <v>31300</v>
      </c>
      <c r="F17" s="187" t="s">
        <v>285</v>
      </c>
      <c r="G17" s="195">
        <f t="shared" si="0"/>
        <v>32</v>
      </c>
      <c r="H17" s="156" t="str">
        <f t="shared" si="1"/>
        <v>SM</v>
      </c>
      <c r="I17" s="200">
        <v>43025</v>
      </c>
      <c r="J17" s="195">
        <f t="shared" si="2"/>
        <v>32</v>
      </c>
      <c r="K17" s="156" t="str">
        <f t="shared" si="3"/>
        <v>SM</v>
      </c>
      <c r="L17" s="196">
        <v>43046</v>
      </c>
      <c r="M17" s="195">
        <f t="shared" si="4"/>
        <v>32</v>
      </c>
      <c r="N17" s="156" t="str">
        <f t="shared" si="5"/>
        <v>SM</v>
      </c>
      <c r="O17" s="196">
        <v>43074</v>
      </c>
      <c r="P17" s="195">
        <f t="shared" si="6"/>
        <v>32</v>
      </c>
      <c r="Q17" s="156" t="str">
        <f t="shared" si="7"/>
        <v>SM</v>
      </c>
      <c r="R17" s="196">
        <v>43101</v>
      </c>
      <c r="S17" s="195">
        <f t="shared" si="8"/>
        <v>32</v>
      </c>
      <c r="T17" s="156" t="str">
        <f t="shared" si="9"/>
        <v>SM</v>
      </c>
      <c r="U17" s="196">
        <v>43116</v>
      </c>
      <c r="V17" s="195">
        <f t="shared" si="10"/>
        <v>32</v>
      </c>
      <c r="W17" s="156" t="str">
        <f t="shared" si="11"/>
        <v>SM</v>
      </c>
      <c r="X17" s="196">
        <v>43172</v>
      </c>
      <c r="Y17" s="148"/>
      <c r="Z17" s="148" t="s">
        <v>347</v>
      </c>
      <c r="AA17" s="148" t="s">
        <v>348</v>
      </c>
    </row>
    <row r="18" spans="1:27" x14ac:dyDescent="0.25">
      <c r="A18" s="159" t="s">
        <v>885</v>
      </c>
      <c r="B18" s="159" t="s">
        <v>868</v>
      </c>
      <c r="C18" s="154" t="s">
        <v>886</v>
      </c>
      <c r="D18" s="154"/>
      <c r="E18" s="160">
        <v>38160</v>
      </c>
      <c r="F18" s="186" t="s">
        <v>285</v>
      </c>
      <c r="G18" s="195">
        <f t="shared" si="0"/>
        <v>13</v>
      </c>
      <c r="H18" s="156" t="str">
        <f t="shared" si="1"/>
        <v>JB15</v>
      </c>
      <c r="I18" s="200">
        <v>43025</v>
      </c>
      <c r="J18" s="195">
        <f t="shared" si="2"/>
        <v>13</v>
      </c>
      <c r="K18" s="156" t="str">
        <f t="shared" si="3"/>
        <v>JB15</v>
      </c>
      <c r="L18" s="196">
        <v>43046</v>
      </c>
      <c r="M18" s="195">
        <f t="shared" si="4"/>
        <v>13</v>
      </c>
      <c r="N18" s="156" t="str">
        <f t="shared" si="5"/>
        <v>JB15</v>
      </c>
      <c r="O18" s="196">
        <v>43074</v>
      </c>
      <c r="P18" s="195">
        <f t="shared" si="6"/>
        <v>13</v>
      </c>
      <c r="Q18" s="156" t="str">
        <f t="shared" si="7"/>
        <v>JB15</v>
      </c>
      <c r="R18" s="196">
        <v>43101</v>
      </c>
      <c r="S18" s="195">
        <f t="shared" si="8"/>
        <v>13</v>
      </c>
      <c r="T18" s="156" t="str">
        <f t="shared" si="9"/>
        <v>JB15</v>
      </c>
      <c r="U18" s="196">
        <v>43116</v>
      </c>
      <c r="V18" s="195">
        <f t="shared" si="10"/>
        <v>13</v>
      </c>
      <c r="W18" s="156" t="str">
        <f t="shared" si="11"/>
        <v>JB15</v>
      </c>
      <c r="X18" s="196">
        <v>43172</v>
      </c>
      <c r="Y18" s="148"/>
      <c r="Z18" s="148" t="s">
        <v>352</v>
      </c>
      <c r="AA18" s="148" t="s">
        <v>348</v>
      </c>
    </row>
    <row r="19" spans="1:27" x14ac:dyDescent="0.25">
      <c r="A19" s="154" t="s">
        <v>887</v>
      </c>
      <c r="B19" s="154" t="s">
        <v>888</v>
      </c>
      <c r="C19" s="154" t="s">
        <v>889</v>
      </c>
      <c r="D19" s="154"/>
      <c r="E19" s="160">
        <v>26564</v>
      </c>
      <c r="F19" s="187" t="s">
        <v>300</v>
      </c>
      <c r="G19" s="195">
        <f t="shared" si="0"/>
        <v>45</v>
      </c>
      <c r="H19" s="156" t="str">
        <f t="shared" si="1"/>
        <v>F45</v>
      </c>
      <c r="I19" s="200">
        <v>43025</v>
      </c>
      <c r="J19" s="195">
        <f t="shared" si="2"/>
        <v>45</v>
      </c>
      <c r="K19" s="156" t="str">
        <f t="shared" si="3"/>
        <v>F45</v>
      </c>
      <c r="L19" s="196">
        <v>43046</v>
      </c>
      <c r="M19" s="195">
        <f t="shared" si="4"/>
        <v>45</v>
      </c>
      <c r="N19" s="156" t="str">
        <f t="shared" si="5"/>
        <v>F45</v>
      </c>
      <c r="O19" s="196">
        <v>43074</v>
      </c>
      <c r="P19" s="195">
        <f t="shared" si="6"/>
        <v>45</v>
      </c>
      <c r="Q19" s="156" t="str">
        <f t="shared" si="7"/>
        <v>F45</v>
      </c>
      <c r="R19" s="196">
        <v>43101</v>
      </c>
      <c r="S19" s="195">
        <f t="shared" si="8"/>
        <v>45</v>
      </c>
      <c r="T19" s="156" t="str">
        <f t="shared" si="9"/>
        <v>F45</v>
      </c>
      <c r="U19" s="196">
        <v>43116</v>
      </c>
      <c r="V19" s="195">
        <f t="shared" si="10"/>
        <v>45</v>
      </c>
      <c r="W19" s="156" t="str">
        <f t="shared" si="11"/>
        <v>F45</v>
      </c>
      <c r="X19" s="196">
        <v>43172</v>
      </c>
      <c r="Y19" s="148"/>
      <c r="Z19" s="148" t="s">
        <v>355</v>
      </c>
      <c r="AA19" s="148" t="s">
        <v>301</v>
      </c>
    </row>
    <row r="20" spans="1:27" x14ac:dyDescent="0.25">
      <c r="A20" s="154" t="s">
        <v>890</v>
      </c>
      <c r="B20" s="154" t="s">
        <v>891</v>
      </c>
      <c r="C20" s="154" t="s">
        <v>892</v>
      </c>
      <c r="D20" s="154"/>
      <c r="E20" s="160">
        <v>38220</v>
      </c>
      <c r="F20" s="187" t="s">
        <v>285</v>
      </c>
      <c r="G20" s="195">
        <f t="shared" si="0"/>
        <v>13</v>
      </c>
      <c r="H20" s="156" t="str">
        <f t="shared" si="1"/>
        <v>JB15</v>
      </c>
      <c r="I20" s="200">
        <v>43025</v>
      </c>
      <c r="J20" s="195">
        <f t="shared" si="2"/>
        <v>13</v>
      </c>
      <c r="K20" s="156" t="str">
        <f t="shared" si="3"/>
        <v>JB15</v>
      </c>
      <c r="L20" s="196">
        <v>43046</v>
      </c>
      <c r="M20" s="195">
        <f t="shared" si="4"/>
        <v>13</v>
      </c>
      <c r="N20" s="156" t="str">
        <f t="shared" si="5"/>
        <v>JB15</v>
      </c>
      <c r="O20" s="196">
        <v>43074</v>
      </c>
      <c r="P20" s="195">
        <f t="shared" si="6"/>
        <v>13</v>
      </c>
      <c r="Q20" s="156" t="str">
        <f t="shared" si="7"/>
        <v>JB15</v>
      </c>
      <c r="R20" s="196">
        <v>43101</v>
      </c>
      <c r="S20" s="195">
        <f t="shared" si="8"/>
        <v>13</v>
      </c>
      <c r="T20" s="156" t="str">
        <f t="shared" si="9"/>
        <v>JB15</v>
      </c>
      <c r="U20" s="196">
        <v>43116</v>
      </c>
      <c r="V20" s="195">
        <f t="shared" si="10"/>
        <v>13</v>
      </c>
      <c r="W20" s="156" t="str">
        <f t="shared" si="11"/>
        <v>JB15</v>
      </c>
      <c r="X20" s="196">
        <v>43172</v>
      </c>
      <c r="Y20" s="148"/>
      <c r="Z20" s="148" t="s">
        <v>359</v>
      </c>
      <c r="AA20" s="148" t="s">
        <v>301</v>
      </c>
    </row>
    <row r="21" spans="1:27" x14ac:dyDescent="0.25">
      <c r="A21" s="154" t="s">
        <v>872</v>
      </c>
      <c r="B21" s="154" t="s">
        <v>873</v>
      </c>
      <c r="C21" s="154" t="s">
        <v>874</v>
      </c>
      <c r="D21" s="154"/>
      <c r="E21" s="163">
        <v>25369</v>
      </c>
      <c r="F21" s="186" t="s">
        <v>300</v>
      </c>
      <c r="G21" s="195">
        <f t="shared" si="0"/>
        <v>48</v>
      </c>
      <c r="H21" s="156" t="str">
        <f t="shared" si="1"/>
        <v>F45</v>
      </c>
      <c r="I21" s="200">
        <v>43025</v>
      </c>
      <c r="J21" s="195">
        <f t="shared" si="2"/>
        <v>48</v>
      </c>
      <c r="K21" s="156" t="str">
        <f t="shared" si="3"/>
        <v>F45</v>
      </c>
      <c r="L21" s="196">
        <v>43046</v>
      </c>
      <c r="M21" s="195">
        <f t="shared" si="4"/>
        <v>48</v>
      </c>
      <c r="N21" s="156" t="str">
        <f t="shared" si="5"/>
        <v>F45</v>
      </c>
      <c r="O21" s="196">
        <v>43074</v>
      </c>
      <c r="P21" s="195">
        <f t="shared" si="6"/>
        <v>48</v>
      </c>
      <c r="Q21" s="156" t="str">
        <f t="shared" si="7"/>
        <v>F45</v>
      </c>
      <c r="R21" s="196">
        <v>43101</v>
      </c>
      <c r="S21" s="195">
        <f t="shared" si="8"/>
        <v>48</v>
      </c>
      <c r="T21" s="156" t="str">
        <f t="shared" si="9"/>
        <v>F45</v>
      </c>
      <c r="U21" s="196">
        <v>43116</v>
      </c>
      <c r="V21" s="195">
        <f t="shared" si="10"/>
        <v>48</v>
      </c>
      <c r="W21" s="156" t="str">
        <f t="shared" si="11"/>
        <v>F45</v>
      </c>
      <c r="X21" s="196">
        <v>43172</v>
      </c>
      <c r="Y21" s="148"/>
      <c r="Z21" s="148" t="s">
        <v>363</v>
      </c>
      <c r="AA21" s="148" t="s">
        <v>301</v>
      </c>
    </row>
    <row r="22" spans="1:27" x14ac:dyDescent="0.25">
      <c r="A22" s="154" t="s">
        <v>716</v>
      </c>
      <c r="B22" s="154" t="s">
        <v>873</v>
      </c>
      <c r="C22" s="154" t="s">
        <v>875</v>
      </c>
      <c r="D22" s="154"/>
      <c r="E22" s="160">
        <v>22765</v>
      </c>
      <c r="F22" s="186" t="s">
        <v>285</v>
      </c>
      <c r="G22" s="195">
        <f t="shared" si="0"/>
        <v>55</v>
      </c>
      <c r="H22" s="156" t="str">
        <f t="shared" si="1"/>
        <v>V55</v>
      </c>
      <c r="I22" s="200">
        <v>43025</v>
      </c>
      <c r="J22" s="195">
        <f t="shared" si="2"/>
        <v>55</v>
      </c>
      <c r="K22" s="156" t="str">
        <f t="shared" si="3"/>
        <v>V55</v>
      </c>
      <c r="L22" s="196">
        <v>43046</v>
      </c>
      <c r="M22" s="195">
        <f t="shared" si="4"/>
        <v>55</v>
      </c>
      <c r="N22" s="156" t="str">
        <f t="shared" si="5"/>
        <v>V55</v>
      </c>
      <c r="O22" s="196">
        <v>43074</v>
      </c>
      <c r="P22" s="195">
        <f t="shared" si="6"/>
        <v>55</v>
      </c>
      <c r="Q22" s="156" t="str">
        <f t="shared" si="7"/>
        <v>V55</v>
      </c>
      <c r="R22" s="196">
        <v>43101</v>
      </c>
      <c r="S22" s="195">
        <f t="shared" si="8"/>
        <v>55</v>
      </c>
      <c r="T22" s="156" t="str">
        <f t="shared" si="9"/>
        <v>V55</v>
      </c>
      <c r="U22" s="196">
        <v>43116</v>
      </c>
      <c r="V22" s="195">
        <f t="shared" si="10"/>
        <v>55</v>
      </c>
      <c r="W22" s="156" t="str">
        <f t="shared" si="11"/>
        <v>V55</v>
      </c>
      <c r="X22" s="196">
        <v>43172</v>
      </c>
      <c r="Y22" s="148"/>
      <c r="Z22" s="148" t="s">
        <v>365</v>
      </c>
      <c r="AA22" s="148" t="s">
        <v>301</v>
      </c>
    </row>
    <row r="23" spans="1:27" x14ac:dyDescent="0.25">
      <c r="A23" s="159" t="s">
        <v>876</v>
      </c>
      <c r="B23" s="159" t="s">
        <v>877</v>
      </c>
      <c r="C23" s="154" t="s">
        <v>878</v>
      </c>
      <c r="D23" s="154"/>
      <c r="E23" s="160">
        <v>31774</v>
      </c>
      <c r="F23" s="186" t="s">
        <v>300</v>
      </c>
      <c r="G23" s="195">
        <f t="shared" si="0"/>
        <v>30</v>
      </c>
      <c r="H23" s="156" t="str">
        <f t="shared" si="1"/>
        <v>SW</v>
      </c>
      <c r="I23" s="200">
        <v>43025</v>
      </c>
      <c r="J23" s="195">
        <f t="shared" si="2"/>
        <v>30</v>
      </c>
      <c r="K23" s="156" t="str">
        <f t="shared" si="3"/>
        <v>SW</v>
      </c>
      <c r="L23" s="196">
        <v>43046</v>
      </c>
      <c r="M23" s="195">
        <f t="shared" si="4"/>
        <v>30</v>
      </c>
      <c r="N23" s="156" t="str">
        <f t="shared" si="5"/>
        <v>SW</v>
      </c>
      <c r="O23" s="196">
        <v>43074</v>
      </c>
      <c r="P23" s="195">
        <f t="shared" si="6"/>
        <v>31</v>
      </c>
      <c r="Q23" s="156" t="str">
        <f t="shared" si="7"/>
        <v>SW</v>
      </c>
      <c r="R23" s="196">
        <v>43101</v>
      </c>
      <c r="S23" s="195">
        <f t="shared" si="8"/>
        <v>31</v>
      </c>
      <c r="T23" s="156" t="str">
        <f t="shared" si="9"/>
        <v>SW</v>
      </c>
      <c r="U23" s="196">
        <v>43116</v>
      </c>
      <c r="V23" s="195">
        <f t="shared" si="10"/>
        <v>31</v>
      </c>
      <c r="W23" s="156" t="str">
        <f t="shared" si="11"/>
        <v>SW</v>
      </c>
      <c r="X23" s="196">
        <v>43172</v>
      </c>
      <c r="Y23" s="148"/>
      <c r="Z23" s="148" t="s">
        <v>368</v>
      </c>
      <c r="AA23" s="148" t="s">
        <v>301</v>
      </c>
    </row>
    <row r="24" spans="1:27" x14ac:dyDescent="0.25">
      <c r="A24" s="154" t="s">
        <v>893</v>
      </c>
      <c r="B24" s="154" t="s">
        <v>894</v>
      </c>
      <c r="C24" s="154" t="s">
        <v>895</v>
      </c>
      <c r="D24" s="154"/>
      <c r="E24" s="160">
        <v>38340</v>
      </c>
      <c r="F24" s="186" t="s">
        <v>300</v>
      </c>
      <c r="G24" s="195">
        <f t="shared" si="0"/>
        <v>12</v>
      </c>
      <c r="H24" s="156" t="str">
        <f t="shared" si="1"/>
        <v>JG13</v>
      </c>
      <c r="I24" s="200">
        <v>43025</v>
      </c>
      <c r="J24" s="195">
        <f t="shared" si="2"/>
        <v>12</v>
      </c>
      <c r="K24" s="156" t="str">
        <f t="shared" si="3"/>
        <v>JG13</v>
      </c>
      <c r="L24" s="196">
        <v>43046</v>
      </c>
      <c r="M24" s="195">
        <f t="shared" si="4"/>
        <v>12</v>
      </c>
      <c r="N24" s="156" t="str">
        <f t="shared" si="5"/>
        <v>JG13</v>
      </c>
      <c r="O24" s="196">
        <v>43074</v>
      </c>
      <c r="P24" s="195">
        <f t="shared" si="6"/>
        <v>13</v>
      </c>
      <c r="Q24" s="156" t="str">
        <f t="shared" si="7"/>
        <v>JG15</v>
      </c>
      <c r="R24" s="196">
        <v>43101</v>
      </c>
      <c r="S24" s="195">
        <f t="shared" si="8"/>
        <v>13</v>
      </c>
      <c r="T24" s="156" t="str">
        <f t="shared" si="9"/>
        <v>JG15</v>
      </c>
      <c r="U24" s="196">
        <v>43116</v>
      </c>
      <c r="V24" s="195">
        <f t="shared" si="10"/>
        <v>13</v>
      </c>
      <c r="W24" s="156" t="str">
        <f t="shared" si="11"/>
        <v>JG15</v>
      </c>
      <c r="X24" s="196">
        <v>43172</v>
      </c>
      <c r="Y24" s="148"/>
      <c r="Z24" s="148" t="s">
        <v>372</v>
      </c>
      <c r="AA24" s="148" t="s">
        <v>301</v>
      </c>
    </row>
    <row r="25" spans="1:27" x14ac:dyDescent="0.25">
      <c r="A25" s="154" t="s">
        <v>898</v>
      </c>
      <c r="B25" s="154" t="s">
        <v>899</v>
      </c>
      <c r="C25" s="154" t="s">
        <v>900</v>
      </c>
      <c r="D25" s="154"/>
      <c r="E25" s="163">
        <v>25109</v>
      </c>
      <c r="F25" s="186" t="s">
        <v>300</v>
      </c>
      <c r="G25" s="195">
        <f t="shared" si="0"/>
        <v>49</v>
      </c>
      <c r="H25" s="156" t="str">
        <f t="shared" si="1"/>
        <v>F45</v>
      </c>
      <c r="I25" s="200">
        <v>43025</v>
      </c>
      <c r="J25" s="195">
        <f t="shared" si="2"/>
        <v>49</v>
      </c>
      <c r="K25" s="156" t="str">
        <f t="shared" si="3"/>
        <v>F45</v>
      </c>
      <c r="L25" s="196">
        <v>43046</v>
      </c>
      <c r="M25" s="195">
        <f t="shared" si="4"/>
        <v>49</v>
      </c>
      <c r="N25" s="156" t="str">
        <f t="shared" si="5"/>
        <v>F45</v>
      </c>
      <c r="O25" s="196">
        <v>43074</v>
      </c>
      <c r="P25" s="195">
        <f t="shared" si="6"/>
        <v>49</v>
      </c>
      <c r="Q25" s="156" t="str">
        <f t="shared" si="7"/>
        <v>F45</v>
      </c>
      <c r="R25" s="196">
        <v>43101</v>
      </c>
      <c r="S25" s="195">
        <f t="shared" si="8"/>
        <v>49</v>
      </c>
      <c r="T25" s="156" t="str">
        <f t="shared" si="9"/>
        <v>F45</v>
      </c>
      <c r="U25" s="196">
        <v>43116</v>
      </c>
      <c r="V25" s="195">
        <f t="shared" si="10"/>
        <v>49</v>
      </c>
      <c r="W25" s="156" t="str">
        <f t="shared" si="11"/>
        <v>F45</v>
      </c>
      <c r="X25" s="196">
        <v>43172</v>
      </c>
      <c r="Y25" s="148"/>
      <c r="Z25" s="148" t="s">
        <v>375</v>
      </c>
      <c r="AA25" s="148" t="s">
        <v>301</v>
      </c>
    </row>
    <row r="26" spans="1:27" x14ac:dyDescent="0.25">
      <c r="A26" s="154" t="s">
        <v>901</v>
      </c>
      <c r="B26" s="154" t="s">
        <v>896</v>
      </c>
      <c r="C26" s="154" t="s">
        <v>902</v>
      </c>
      <c r="D26" s="154"/>
      <c r="E26" s="163">
        <v>38221</v>
      </c>
      <c r="F26" s="186" t="s">
        <v>300</v>
      </c>
      <c r="G26" s="195">
        <f t="shared" si="0"/>
        <v>13</v>
      </c>
      <c r="H26" s="156" t="str">
        <f t="shared" si="1"/>
        <v>JG15</v>
      </c>
      <c r="I26" s="200">
        <v>43025</v>
      </c>
      <c r="J26" s="195">
        <f t="shared" si="2"/>
        <v>13</v>
      </c>
      <c r="K26" s="156" t="str">
        <f t="shared" si="3"/>
        <v>JG15</v>
      </c>
      <c r="L26" s="196">
        <v>43046</v>
      </c>
      <c r="M26" s="195">
        <f t="shared" si="4"/>
        <v>13</v>
      </c>
      <c r="N26" s="156" t="str">
        <f t="shared" si="5"/>
        <v>JG15</v>
      </c>
      <c r="O26" s="196">
        <v>43074</v>
      </c>
      <c r="P26" s="195">
        <f t="shared" si="6"/>
        <v>13</v>
      </c>
      <c r="Q26" s="156" t="str">
        <f t="shared" si="7"/>
        <v>JG15</v>
      </c>
      <c r="R26" s="196">
        <v>43101</v>
      </c>
      <c r="S26" s="195">
        <f t="shared" si="8"/>
        <v>13</v>
      </c>
      <c r="T26" s="156" t="str">
        <f t="shared" si="9"/>
        <v>JG15</v>
      </c>
      <c r="U26" s="196">
        <v>43116</v>
      </c>
      <c r="V26" s="195">
        <f t="shared" si="10"/>
        <v>13</v>
      </c>
      <c r="W26" s="156" t="str">
        <f t="shared" si="11"/>
        <v>JG15</v>
      </c>
      <c r="X26" s="196">
        <v>43172</v>
      </c>
      <c r="Y26" s="148"/>
      <c r="Z26" s="148" t="s">
        <v>378</v>
      </c>
      <c r="AA26" s="148" t="s">
        <v>301</v>
      </c>
    </row>
    <row r="27" spans="1:27" x14ac:dyDescent="0.25">
      <c r="A27" s="154" t="s">
        <v>884</v>
      </c>
      <c r="B27" s="154" t="s">
        <v>896</v>
      </c>
      <c r="C27" s="154" t="s">
        <v>897</v>
      </c>
      <c r="D27" s="154"/>
      <c r="E27" s="163">
        <v>29446</v>
      </c>
      <c r="F27" s="186" t="s">
        <v>300</v>
      </c>
      <c r="G27" s="195">
        <f t="shared" si="0"/>
        <v>37</v>
      </c>
      <c r="H27" s="156" t="str">
        <f t="shared" si="1"/>
        <v>F35</v>
      </c>
      <c r="I27" s="200">
        <v>43025</v>
      </c>
      <c r="J27" s="195">
        <f t="shared" si="2"/>
        <v>37</v>
      </c>
      <c r="K27" s="156" t="str">
        <f t="shared" si="3"/>
        <v>F35</v>
      </c>
      <c r="L27" s="196">
        <v>43046</v>
      </c>
      <c r="M27" s="195">
        <f t="shared" si="4"/>
        <v>37</v>
      </c>
      <c r="N27" s="156" t="str">
        <f t="shared" si="5"/>
        <v>F35</v>
      </c>
      <c r="O27" s="196">
        <v>43074</v>
      </c>
      <c r="P27" s="195">
        <f t="shared" si="6"/>
        <v>37</v>
      </c>
      <c r="Q27" s="156" t="str">
        <f t="shared" si="7"/>
        <v>F35</v>
      </c>
      <c r="R27" s="196">
        <v>43101</v>
      </c>
      <c r="S27" s="195">
        <f t="shared" si="8"/>
        <v>37</v>
      </c>
      <c r="T27" s="156" t="str">
        <f t="shared" si="9"/>
        <v>F35</v>
      </c>
      <c r="U27" s="196">
        <v>43116</v>
      </c>
      <c r="V27" s="195">
        <f t="shared" si="10"/>
        <v>37</v>
      </c>
      <c r="W27" s="156" t="str">
        <f t="shared" si="11"/>
        <v>F35</v>
      </c>
      <c r="X27" s="196">
        <v>43172</v>
      </c>
      <c r="Y27" s="148"/>
      <c r="Z27" s="148" t="s">
        <v>381</v>
      </c>
      <c r="AA27" s="148" t="s">
        <v>301</v>
      </c>
    </row>
    <row r="28" spans="1:27" x14ac:dyDescent="0.25">
      <c r="A28" s="154" t="s">
        <v>316</v>
      </c>
      <c r="B28" s="159" t="s">
        <v>317</v>
      </c>
      <c r="C28" s="154" t="s">
        <v>235</v>
      </c>
      <c r="D28" s="154"/>
      <c r="E28" s="160">
        <v>38422</v>
      </c>
      <c r="F28" s="186" t="s">
        <v>285</v>
      </c>
      <c r="G28" s="195">
        <f t="shared" si="0"/>
        <v>12</v>
      </c>
      <c r="H28" s="156" t="str">
        <f t="shared" si="1"/>
        <v>JB13</v>
      </c>
      <c r="I28" s="200">
        <v>43025</v>
      </c>
      <c r="J28" s="195">
        <f t="shared" si="2"/>
        <v>12</v>
      </c>
      <c r="K28" s="156" t="str">
        <f t="shared" si="3"/>
        <v>JB13</v>
      </c>
      <c r="L28" s="196">
        <v>43046</v>
      </c>
      <c r="M28" s="195">
        <f t="shared" si="4"/>
        <v>12</v>
      </c>
      <c r="N28" s="156" t="str">
        <f t="shared" si="5"/>
        <v>JB13</v>
      </c>
      <c r="O28" s="196">
        <v>43074</v>
      </c>
      <c r="P28" s="195">
        <f t="shared" si="6"/>
        <v>12</v>
      </c>
      <c r="Q28" s="156" t="str">
        <f t="shared" si="7"/>
        <v>JB13</v>
      </c>
      <c r="R28" s="196">
        <v>43101</v>
      </c>
      <c r="S28" s="195">
        <f t="shared" si="8"/>
        <v>12</v>
      </c>
      <c r="T28" s="156" t="str">
        <f t="shared" si="9"/>
        <v>JB13</v>
      </c>
      <c r="U28" s="196">
        <v>43116</v>
      </c>
      <c r="V28" s="195">
        <f t="shared" si="10"/>
        <v>13</v>
      </c>
      <c r="W28" s="156" t="str">
        <f t="shared" si="11"/>
        <v>JB15</v>
      </c>
      <c r="X28" s="196">
        <v>43172</v>
      </c>
      <c r="Y28" s="148"/>
      <c r="Z28" s="148" t="s">
        <v>384</v>
      </c>
      <c r="AA28" s="148" t="s">
        <v>301</v>
      </c>
    </row>
    <row r="29" spans="1:27" x14ac:dyDescent="0.25">
      <c r="A29" s="154" t="s">
        <v>316</v>
      </c>
      <c r="B29" s="159" t="s">
        <v>317</v>
      </c>
      <c r="C29" s="255" t="s">
        <v>235</v>
      </c>
      <c r="D29" s="255"/>
      <c r="E29" s="160">
        <v>38422</v>
      </c>
      <c r="F29" s="186" t="s">
        <v>285</v>
      </c>
      <c r="G29" s="195">
        <f t="shared" si="0"/>
        <v>12</v>
      </c>
      <c r="H29" s="156" t="str">
        <f t="shared" si="1"/>
        <v>JB13</v>
      </c>
      <c r="I29" s="200">
        <v>43025</v>
      </c>
      <c r="J29" s="195">
        <f t="shared" si="2"/>
        <v>12</v>
      </c>
      <c r="K29" s="156" t="str">
        <f t="shared" si="3"/>
        <v>JB13</v>
      </c>
      <c r="L29" s="196">
        <v>43046</v>
      </c>
      <c r="M29" s="195">
        <f t="shared" si="4"/>
        <v>12</v>
      </c>
      <c r="N29" s="156" t="str">
        <f t="shared" si="5"/>
        <v>JB13</v>
      </c>
      <c r="O29" s="196">
        <v>43074</v>
      </c>
      <c r="P29" s="195">
        <f t="shared" si="6"/>
        <v>12</v>
      </c>
      <c r="Q29" s="156" t="str">
        <f t="shared" si="7"/>
        <v>JB13</v>
      </c>
      <c r="R29" s="196">
        <v>43101</v>
      </c>
      <c r="S29" s="195">
        <f t="shared" si="8"/>
        <v>12</v>
      </c>
      <c r="T29" s="156" t="str">
        <f t="shared" si="9"/>
        <v>JB13</v>
      </c>
      <c r="U29" s="196">
        <v>43116</v>
      </c>
      <c r="V29" s="195">
        <f t="shared" si="10"/>
        <v>13</v>
      </c>
      <c r="W29" s="156" t="str">
        <f t="shared" si="11"/>
        <v>JB15</v>
      </c>
      <c r="X29" s="196">
        <v>43172</v>
      </c>
      <c r="Y29" s="148"/>
      <c r="Z29" s="148" t="s">
        <v>387</v>
      </c>
      <c r="AA29" s="148" t="s">
        <v>301</v>
      </c>
    </row>
    <row r="30" spans="1:27" x14ac:dyDescent="0.25">
      <c r="A30" s="154" t="s">
        <v>577</v>
      </c>
      <c r="B30" s="154" t="s">
        <v>903</v>
      </c>
      <c r="C30" s="154" t="s">
        <v>904</v>
      </c>
      <c r="D30" s="154"/>
      <c r="E30" s="163">
        <v>29223</v>
      </c>
      <c r="F30" s="186" t="s">
        <v>300</v>
      </c>
      <c r="G30" s="195">
        <f t="shared" si="0"/>
        <v>37</v>
      </c>
      <c r="H30" s="156" t="str">
        <f t="shared" si="1"/>
        <v>F35</v>
      </c>
      <c r="I30" s="200">
        <v>43025</v>
      </c>
      <c r="J30" s="195">
        <f t="shared" si="2"/>
        <v>37</v>
      </c>
      <c r="K30" s="156" t="str">
        <f t="shared" si="3"/>
        <v>F35</v>
      </c>
      <c r="L30" s="196">
        <v>43046</v>
      </c>
      <c r="M30" s="195">
        <f t="shared" si="4"/>
        <v>37</v>
      </c>
      <c r="N30" s="156" t="str">
        <f t="shared" si="5"/>
        <v>F35</v>
      </c>
      <c r="O30" s="196">
        <v>43074</v>
      </c>
      <c r="P30" s="195">
        <f t="shared" si="6"/>
        <v>38</v>
      </c>
      <c r="Q30" s="156" t="str">
        <f t="shared" si="7"/>
        <v>F35</v>
      </c>
      <c r="R30" s="196">
        <v>43101</v>
      </c>
      <c r="S30" s="195">
        <f t="shared" si="8"/>
        <v>38</v>
      </c>
      <c r="T30" s="156" t="str">
        <f t="shared" si="9"/>
        <v>F35</v>
      </c>
      <c r="U30" s="196">
        <v>43116</v>
      </c>
      <c r="V30" s="195">
        <f t="shared" si="10"/>
        <v>38</v>
      </c>
      <c r="W30" s="156" t="str">
        <f t="shared" si="11"/>
        <v>F35</v>
      </c>
      <c r="X30" s="196">
        <v>43172</v>
      </c>
      <c r="Y30" s="148"/>
      <c r="Z30" s="148" t="s">
        <v>389</v>
      </c>
      <c r="AA30" s="148" t="s">
        <v>301</v>
      </c>
    </row>
    <row r="31" spans="1:27" x14ac:dyDescent="0.25">
      <c r="A31" s="154" t="s">
        <v>321</v>
      </c>
      <c r="B31" s="154" t="s">
        <v>322</v>
      </c>
      <c r="C31" s="154" t="s">
        <v>323</v>
      </c>
      <c r="D31" s="154"/>
      <c r="E31" s="160">
        <v>23026</v>
      </c>
      <c r="F31" s="187" t="s">
        <v>285</v>
      </c>
      <c r="G31" s="195">
        <f t="shared" si="0"/>
        <v>54</v>
      </c>
      <c r="H31" s="156" t="str">
        <f t="shared" si="1"/>
        <v>V50</v>
      </c>
      <c r="I31" s="200">
        <v>43025</v>
      </c>
      <c r="J31" s="195">
        <f t="shared" si="2"/>
        <v>54</v>
      </c>
      <c r="K31" s="156" t="str">
        <f t="shared" si="3"/>
        <v>V50</v>
      </c>
      <c r="L31" s="196">
        <v>43046</v>
      </c>
      <c r="M31" s="195">
        <f t="shared" si="4"/>
        <v>54</v>
      </c>
      <c r="N31" s="156" t="str">
        <f t="shared" si="5"/>
        <v>V50</v>
      </c>
      <c r="O31" s="196">
        <v>43074</v>
      </c>
      <c r="P31" s="195">
        <f t="shared" si="6"/>
        <v>55</v>
      </c>
      <c r="Q31" s="156" t="str">
        <f t="shared" si="7"/>
        <v>V55</v>
      </c>
      <c r="R31" s="196">
        <v>43101</v>
      </c>
      <c r="S31" s="195">
        <f t="shared" si="8"/>
        <v>55</v>
      </c>
      <c r="T31" s="156" t="str">
        <f t="shared" si="9"/>
        <v>V55</v>
      </c>
      <c r="U31" s="196">
        <v>43116</v>
      </c>
      <c r="V31" s="195">
        <f t="shared" si="10"/>
        <v>55</v>
      </c>
      <c r="W31" s="156" t="str">
        <f t="shared" si="11"/>
        <v>V55</v>
      </c>
      <c r="X31" s="196">
        <v>43172</v>
      </c>
      <c r="Y31" s="148"/>
      <c r="Z31" s="148" t="s">
        <v>393</v>
      </c>
      <c r="AA31" s="148" t="s">
        <v>301</v>
      </c>
    </row>
    <row r="32" spans="1:27" x14ac:dyDescent="0.25">
      <c r="A32" s="154" t="s">
        <v>420</v>
      </c>
      <c r="B32" s="154" t="s">
        <v>905</v>
      </c>
      <c r="C32" s="154" t="s">
        <v>906</v>
      </c>
      <c r="D32" s="154"/>
      <c r="E32" s="163">
        <v>37268</v>
      </c>
      <c r="F32" s="187" t="s">
        <v>300</v>
      </c>
      <c r="G32" s="195">
        <f t="shared" si="0"/>
        <v>15</v>
      </c>
      <c r="H32" s="156" t="str">
        <f t="shared" si="1"/>
        <v>JG17</v>
      </c>
      <c r="I32" s="200">
        <v>43025</v>
      </c>
      <c r="J32" s="195">
        <f t="shared" si="2"/>
        <v>15</v>
      </c>
      <c r="K32" s="156" t="str">
        <f t="shared" si="3"/>
        <v>JG17</v>
      </c>
      <c r="L32" s="196">
        <v>43046</v>
      </c>
      <c r="M32" s="195">
        <f t="shared" si="4"/>
        <v>15</v>
      </c>
      <c r="N32" s="156" t="str">
        <f t="shared" si="5"/>
        <v>JG17</v>
      </c>
      <c r="O32" s="196">
        <v>43074</v>
      </c>
      <c r="P32" s="195">
        <f t="shared" si="6"/>
        <v>15</v>
      </c>
      <c r="Q32" s="156" t="str">
        <f t="shared" si="7"/>
        <v>JG17</v>
      </c>
      <c r="R32" s="196">
        <v>43101</v>
      </c>
      <c r="S32" s="195">
        <f t="shared" si="8"/>
        <v>16</v>
      </c>
      <c r="T32" s="156" t="str">
        <f t="shared" si="9"/>
        <v>JG17</v>
      </c>
      <c r="U32" s="196">
        <v>43116</v>
      </c>
      <c r="V32" s="195">
        <f t="shared" si="10"/>
        <v>16</v>
      </c>
      <c r="W32" s="156" t="str">
        <f t="shared" si="11"/>
        <v>JG17</v>
      </c>
      <c r="X32" s="196">
        <v>43172</v>
      </c>
      <c r="Y32" s="148"/>
      <c r="Z32" s="148" t="s">
        <v>397</v>
      </c>
      <c r="AA32" s="148" t="s">
        <v>301</v>
      </c>
    </row>
    <row r="33" spans="1:27" x14ac:dyDescent="0.25">
      <c r="A33" s="154" t="s">
        <v>907</v>
      </c>
      <c r="B33" s="154" t="s">
        <v>908</v>
      </c>
      <c r="C33" s="154" t="s">
        <v>909</v>
      </c>
      <c r="D33" s="154"/>
      <c r="E33" s="163">
        <v>37429</v>
      </c>
      <c r="F33" s="186" t="s">
        <v>300</v>
      </c>
      <c r="G33" s="195">
        <f t="shared" si="0"/>
        <v>15</v>
      </c>
      <c r="H33" s="156" t="str">
        <f t="shared" si="1"/>
        <v>JG17</v>
      </c>
      <c r="I33" s="200">
        <v>43025</v>
      </c>
      <c r="J33" s="195">
        <f t="shared" si="2"/>
        <v>15</v>
      </c>
      <c r="K33" s="156" t="str">
        <f t="shared" si="3"/>
        <v>JG17</v>
      </c>
      <c r="L33" s="196">
        <v>43046</v>
      </c>
      <c r="M33" s="195">
        <f t="shared" si="4"/>
        <v>15</v>
      </c>
      <c r="N33" s="156" t="str">
        <f t="shared" si="5"/>
        <v>JG17</v>
      </c>
      <c r="O33" s="196">
        <v>43074</v>
      </c>
      <c r="P33" s="195">
        <f t="shared" si="6"/>
        <v>15</v>
      </c>
      <c r="Q33" s="156" t="str">
        <f t="shared" si="7"/>
        <v>JG17</v>
      </c>
      <c r="R33" s="196">
        <v>43101</v>
      </c>
      <c r="S33" s="195">
        <f t="shared" si="8"/>
        <v>15</v>
      </c>
      <c r="T33" s="156" t="str">
        <f t="shared" si="9"/>
        <v>JG17</v>
      </c>
      <c r="U33" s="196">
        <v>43116</v>
      </c>
      <c r="V33" s="195">
        <f t="shared" si="10"/>
        <v>15</v>
      </c>
      <c r="W33" s="156" t="str">
        <f t="shared" si="11"/>
        <v>JG17</v>
      </c>
      <c r="X33" s="196">
        <v>43172</v>
      </c>
      <c r="Y33" s="166"/>
      <c r="Z33" s="148" t="s">
        <v>402</v>
      </c>
      <c r="AA33" s="148" t="s">
        <v>301</v>
      </c>
    </row>
    <row r="34" spans="1:27" x14ac:dyDescent="0.25">
      <c r="A34" s="154" t="s">
        <v>450</v>
      </c>
      <c r="B34" s="154" t="s">
        <v>908</v>
      </c>
      <c r="C34" s="154" t="s">
        <v>910</v>
      </c>
      <c r="D34" s="154"/>
      <c r="E34" s="163">
        <v>36782</v>
      </c>
      <c r="F34" s="186" t="s">
        <v>300</v>
      </c>
      <c r="G34" s="195">
        <f t="shared" si="0"/>
        <v>17</v>
      </c>
      <c r="H34" s="156" t="str">
        <f t="shared" si="1"/>
        <v>JW</v>
      </c>
      <c r="I34" s="200">
        <v>43025</v>
      </c>
      <c r="J34" s="195">
        <f t="shared" si="2"/>
        <v>17</v>
      </c>
      <c r="K34" s="156" t="str">
        <f t="shared" si="3"/>
        <v>JW</v>
      </c>
      <c r="L34" s="196">
        <v>43046</v>
      </c>
      <c r="M34" s="195">
        <f t="shared" si="4"/>
        <v>17</v>
      </c>
      <c r="N34" s="156" t="str">
        <f t="shared" si="5"/>
        <v>JW</v>
      </c>
      <c r="O34" s="196">
        <v>43074</v>
      </c>
      <c r="P34" s="195">
        <f t="shared" si="6"/>
        <v>17</v>
      </c>
      <c r="Q34" s="156" t="str">
        <f t="shared" si="7"/>
        <v>JW</v>
      </c>
      <c r="R34" s="196">
        <v>43101</v>
      </c>
      <c r="S34" s="195">
        <f t="shared" si="8"/>
        <v>17</v>
      </c>
      <c r="T34" s="156" t="str">
        <f t="shared" si="9"/>
        <v>JW</v>
      </c>
      <c r="U34" s="196">
        <v>43116</v>
      </c>
      <c r="V34" s="195">
        <f t="shared" si="10"/>
        <v>17</v>
      </c>
      <c r="W34" s="156" t="str">
        <f t="shared" si="11"/>
        <v>JW</v>
      </c>
      <c r="X34" s="196">
        <v>43172</v>
      </c>
      <c r="Y34" s="148"/>
      <c r="Z34" s="148" t="s">
        <v>405</v>
      </c>
      <c r="AA34" s="148" t="s">
        <v>301</v>
      </c>
    </row>
    <row r="35" spans="1:27" x14ac:dyDescent="0.25">
      <c r="A35" s="154" t="s">
        <v>546</v>
      </c>
      <c r="B35" s="154" t="s">
        <v>918</v>
      </c>
      <c r="C35" s="154" t="s">
        <v>919</v>
      </c>
      <c r="D35" s="154"/>
      <c r="E35" s="160">
        <v>37551</v>
      </c>
      <c r="F35" s="188" t="s">
        <v>300</v>
      </c>
      <c r="G35" s="195">
        <f t="shared" si="0"/>
        <v>14</v>
      </c>
      <c r="H35" s="156" t="str">
        <f t="shared" si="1"/>
        <v>JG15</v>
      </c>
      <c r="I35" s="200">
        <v>43025</v>
      </c>
      <c r="J35" s="195">
        <f t="shared" si="2"/>
        <v>15</v>
      </c>
      <c r="K35" s="156" t="str">
        <f t="shared" si="3"/>
        <v>JG17</v>
      </c>
      <c r="L35" s="196">
        <v>43046</v>
      </c>
      <c r="M35" s="195">
        <f t="shared" si="4"/>
        <v>15</v>
      </c>
      <c r="N35" s="156" t="str">
        <f t="shared" si="5"/>
        <v>JG17</v>
      </c>
      <c r="O35" s="196">
        <v>43074</v>
      </c>
      <c r="P35" s="195">
        <f t="shared" si="6"/>
        <v>15</v>
      </c>
      <c r="Q35" s="156" t="str">
        <f t="shared" si="7"/>
        <v>JG17</v>
      </c>
      <c r="R35" s="196">
        <v>43101</v>
      </c>
      <c r="S35" s="195">
        <f t="shared" si="8"/>
        <v>15</v>
      </c>
      <c r="T35" s="156" t="str">
        <f t="shared" si="9"/>
        <v>JG17</v>
      </c>
      <c r="U35" s="196">
        <v>43116</v>
      </c>
      <c r="V35" s="195">
        <f t="shared" si="10"/>
        <v>15</v>
      </c>
      <c r="W35" s="156" t="str">
        <f t="shared" si="11"/>
        <v>JG17</v>
      </c>
      <c r="X35" s="196">
        <v>43172</v>
      </c>
      <c r="Y35" s="148"/>
      <c r="Z35" s="148" t="s">
        <v>314</v>
      </c>
      <c r="AA35" s="148" t="s">
        <v>314</v>
      </c>
    </row>
    <row r="36" spans="1:27" x14ac:dyDescent="0.25">
      <c r="A36" s="159" t="s">
        <v>911</v>
      </c>
      <c r="B36" s="159" t="s">
        <v>912</v>
      </c>
      <c r="C36" s="154" t="s">
        <v>913</v>
      </c>
      <c r="D36" s="154"/>
      <c r="E36" s="160">
        <v>34464</v>
      </c>
      <c r="F36" s="186" t="s">
        <v>285</v>
      </c>
      <c r="G36" s="195">
        <f t="shared" si="0"/>
        <v>23</v>
      </c>
      <c r="H36" s="156" t="str">
        <f t="shared" si="1"/>
        <v>SM</v>
      </c>
      <c r="I36" s="200">
        <v>43025</v>
      </c>
      <c r="J36" s="195">
        <f t="shared" si="2"/>
        <v>23</v>
      </c>
      <c r="K36" s="156" t="str">
        <f t="shared" si="3"/>
        <v>SM</v>
      </c>
      <c r="L36" s="196">
        <v>43046</v>
      </c>
      <c r="M36" s="195">
        <f t="shared" si="4"/>
        <v>23</v>
      </c>
      <c r="N36" s="156" t="str">
        <f t="shared" si="5"/>
        <v>SM</v>
      </c>
      <c r="O36" s="196">
        <v>43074</v>
      </c>
      <c r="P36" s="195">
        <f t="shared" si="6"/>
        <v>23</v>
      </c>
      <c r="Q36" s="156" t="str">
        <f t="shared" si="7"/>
        <v>SM</v>
      </c>
      <c r="R36" s="196">
        <v>43101</v>
      </c>
      <c r="S36" s="195">
        <f t="shared" si="8"/>
        <v>23</v>
      </c>
      <c r="T36" s="156" t="str">
        <f t="shared" si="9"/>
        <v>SM</v>
      </c>
      <c r="U36" s="196">
        <v>43116</v>
      </c>
      <c r="V36" s="195">
        <f t="shared" si="10"/>
        <v>23</v>
      </c>
      <c r="W36" s="156" t="str">
        <f t="shared" si="11"/>
        <v>SM</v>
      </c>
      <c r="X36" s="196">
        <v>43172</v>
      </c>
      <c r="Y36" s="148"/>
      <c r="Z36" s="148" t="s">
        <v>409</v>
      </c>
      <c r="AA36" s="148" t="s">
        <v>314</v>
      </c>
    </row>
    <row r="37" spans="1:27" x14ac:dyDescent="0.25">
      <c r="A37" s="154" t="s">
        <v>390</v>
      </c>
      <c r="B37" s="154" t="s">
        <v>914</v>
      </c>
      <c r="C37" s="154" t="s">
        <v>915</v>
      </c>
      <c r="D37" s="154"/>
      <c r="E37" s="160">
        <v>30400</v>
      </c>
      <c r="F37" s="186" t="s">
        <v>285</v>
      </c>
      <c r="G37" s="195">
        <f t="shared" si="0"/>
        <v>34</v>
      </c>
      <c r="H37" s="156" t="str">
        <f t="shared" si="1"/>
        <v>SM</v>
      </c>
      <c r="I37" s="200">
        <v>43025</v>
      </c>
      <c r="J37" s="195">
        <f t="shared" si="2"/>
        <v>34</v>
      </c>
      <c r="K37" s="156" t="str">
        <f t="shared" si="3"/>
        <v>SM</v>
      </c>
      <c r="L37" s="196">
        <v>43046</v>
      </c>
      <c r="M37" s="195">
        <f t="shared" si="4"/>
        <v>34</v>
      </c>
      <c r="N37" s="156" t="str">
        <f t="shared" si="5"/>
        <v>SM</v>
      </c>
      <c r="O37" s="196">
        <v>43074</v>
      </c>
      <c r="P37" s="195">
        <f t="shared" si="6"/>
        <v>34</v>
      </c>
      <c r="Q37" s="156" t="str">
        <f t="shared" si="7"/>
        <v>SM</v>
      </c>
      <c r="R37" s="196">
        <v>43101</v>
      </c>
      <c r="S37" s="195">
        <f t="shared" si="8"/>
        <v>34</v>
      </c>
      <c r="T37" s="156" t="str">
        <f t="shared" si="9"/>
        <v>SM</v>
      </c>
      <c r="U37" s="196">
        <v>43116</v>
      </c>
      <c r="V37" s="195">
        <f t="shared" si="10"/>
        <v>34</v>
      </c>
      <c r="W37" s="156" t="str">
        <f t="shared" si="11"/>
        <v>SM</v>
      </c>
      <c r="X37" s="196">
        <v>43172</v>
      </c>
      <c r="Y37" s="148"/>
      <c r="Z37" s="148" t="s">
        <v>412</v>
      </c>
      <c r="AA37" s="148" t="s">
        <v>314</v>
      </c>
    </row>
    <row r="38" spans="1:27" x14ac:dyDescent="0.25">
      <c r="A38" s="154" t="s">
        <v>920</v>
      </c>
      <c r="B38" s="154" t="s">
        <v>921</v>
      </c>
      <c r="C38" s="154" t="s">
        <v>922</v>
      </c>
      <c r="D38" s="154"/>
      <c r="E38" s="160">
        <v>37939</v>
      </c>
      <c r="F38" s="188" t="s">
        <v>300</v>
      </c>
      <c r="G38" s="195">
        <f t="shared" si="0"/>
        <v>13</v>
      </c>
      <c r="H38" s="156" t="str">
        <f t="shared" si="1"/>
        <v>JG15</v>
      </c>
      <c r="I38" s="200">
        <v>43025</v>
      </c>
      <c r="J38" s="195">
        <f t="shared" si="2"/>
        <v>13</v>
      </c>
      <c r="K38" s="156" t="str">
        <f t="shared" si="3"/>
        <v>JG15</v>
      </c>
      <c r="L38" s="196">
        <v>43046</v>
      </c>
      <c r="M38" s="195">
        <f t="shared" si="4"/>
        <v>14</v>
      </c>
      <c r="N38" s="156" t="str">
        <f t="shared" si="5"/>
        <v>JG15</v>
      </c>
      <c r="O38" s="196">
        <v>43074</v>
      </c>
      <c r="P38" s="195">
        <f t="shared" si="6"/>
        <v>14</v>
      </c>
      <c r="Q38" s="156" t="str">
        <f t="shared" si="7"/>
        <v>JG15</v>
      </c>
      <c r="R38" s="196">
        <v>43101</v>
      </c>
      <c r="S38" s="195">
        <f t="shared" si="8"/>
        <v>14</v>
      </c>
      <c r="T38" s="156" t="str">
        <f t="shared" si="9"/>
        <v>JG15</v>
      </c>
      <c r="U38" s="196">
        <v>43116</v>
      </c>
      <c r="V38" s="195">
        <f t="shared" si="10"/>
        <v>14</v>
      </c>
      <c r="W38" s="156" t="str">
        <f t="shared" si="11"/>
        <v>JG15</v>
      </c>
      <c r="X38" s="196">
        <v>43172</v>
      </c>
      <c r="Y38" s="148"/>
      <c r="Z38" s="148" t="s">
        <v>415</v>
      </c>
      <c r="AA38" s="148" t="s">
        <v>314</v>
      </c>
    </row>
    <row r="39" spans="1:27" x14ac:dyDescent="0.25">
      <c r="A39" s="161" t="s">
        <v>327</v>
      </c>
      <c r="B39" s="161" t="s">
        <v>328</v>
      </c>
      <c r="C39" s="154" t="s">
        <v>199</v>
      </c>
      <c r="D39" s="154"/>
      <c r="E39" s="163">
        <v>38850</v>
      </c>
      <c r="F39" s="186" t="s">
        <v>300</v>
      </c>
      <c r="G39" s="195">
        <f t="shared" si="0"/>
        <v>11</v>
      </c>
      <c r="H39" s="156" t="str">
        <f t="shared" si="1"/>
        <v>JG13</v>
      </c>
      <c r="I39" s="200">
        <v>43025</v>
      </c>
      <c r="J39" s="195">
        <f t="shared" si="2"/>
        <v>11</v>
      </c>
      <c r="K39" s="156" t="str">
        <f t="shared" si="3"/>
        <v>JG13</v>
      </c>
      <c r="L39" s="196">
        <v>43046</v>
      </c>
      <c r="M39" s="195">
        <f t="shared" si="4"/>
        <v>11</v>
      </c>
      <c r="N39" s="156" t="str">
        <f t="shared" si="5"/>
        <v>JG13</v>
      </c>
      <c r="O39" s="196">
        <v>43074</v>
      </c>
      <c r="P39" s="195">
        <f t="shared" si="6"/>
        <v>11</v>
      </c>
      <c r="Q39" s="156" t="str">
        <f t="shared" si="7"/>
        <v>JG13</v>
      </c>
      <c r="R39" s="196">
        <v>43101</v>
      </c>
      <c r="S39" s="195">
        <f t="shared" si="8"/>
        <v>11</v>
      </c>
      <c r="T39" s="156" t="str">
        <f t="shared" si="9"/>
        <v>JG13</v>
      </c>
      <c r="U39" s="196">
        <v>43116</v>
      </c>
      <c r="V39" s="195">
        <f t="shared" si="10"/>
        <v>11</v>
      </c>
      <c r="W39" s="156" t="str">
        <f t="shared" si="11"/>
        <v>JG13</v>
      </c>
      <c r="X39" s="196">
        <v>43172</v>
      </c>
      <c r="Y39" s="166"/>
      <c r="Z39" s="148" t="s">
        <v>418</v>
      </c>
      <c r="AA39" s="148" t="s">
        <v>314</v>
      </c>
    </row>
    <row r="40" spans="1:27" x14ac:dyDescent="0.25">
      <c r="A40" s="154" t="s">
        <v>369</v>
      </c>
      <c r="B40" s="154" t="s">
        <v>916</v>
      </c>
      <c r="C40" s="154" t="s">
        <v>917</v>
      </c>
      <c r="D40" s="154"/>
      <c r="E40" s="160">
        <v>31861</v>
      </c>
      <c r="F40" s="188" t="s">
        <v>285</v>
      </c>
      <c r="G40" s="195">
        <f t="shared" si="0"/>
        <v>30</v>
      </c>
      <c r="H40" s="156" t="str">
        <f t="shared" si="1"/>
        <v>SM</v>
      </c>
      <c r="I40" s="200">
        <v>43025</v>
      </c>
      <c r="J40" s="195">
        <f t="shared" si="2"/>
        <v>30</v>
      </c>
      <c r="K40" s="156" t="str">
        <f t="shared" si="3"/>
        <v>SM</v>
      </c>
      <c r="L40" s="196">
        <v>43046</v>
      </c>
      <c r="M40" s="195">
        <f t="shared" si="4"/>
        <v>30</v>
      </c>
      <c r="N40" s="156" t="str">
        <f t="shared" si="5"/>
        <v>SM</v>
      </c>
      <c r="O40" s="196">
        <v>43074</v>
      </c>
      <c r="P40" s="195">
        <f t="shared" si="6"/>
        <v>30</v>
      </c>
      <c r="Q40" s="156" t="str">
        <f t="shared" si="7"/>
        <v>SM</v>
      </c>
      <c r="R40" s="196">
        <v>43101</v>
      </c>
      <c r="S40" s="195">
        <f t="shared" si="8"/>
        <v>30</v>
      </c>
      <c r="T40" s="156" t="str">
        <f t="shared" si="9"/>
        <v>SM</v>
      </c>
      <c r="U40" s="196">
        <v>43116</v>
      </c>
      <c r="V40" s="195">
        <f t="shared" si="10"/>
        <v>30</v>
      </c>
      <c r="W40" s="156" t="str">
        <f t="shared" si="11"/>
        <v>SM</v>
      </c>
      <c r="X40" s="196">
        <v>43172</v>
      </c>
      <c r="Y40" s="148"/>
      <c r="Z40" s="148" t="s">
        <v>336</v>
      </c>
      <c r="AA40" s="148" t="s">
        <v>336</v>
      </c>
    </row>
    <row r="41" spans="1:27" x14ac:dyDescent="0.25">
      <c r="A41" s="154" t="s">
        <v>923</v>
      </c>
      <c r="B41" s="154" t="s">
        <v>924</v>
      </c>
      <c r="C41" s="154" t="s">
        <v>925</v>
      </c>
      <c r="D41" s="154"/>
      <c r="E41" s="160">
        <v>22777</v>
      </c>
      <c r="F41" s="188" t="s">
        <v>285</v>
      </c>
      <c r="G41" s="195">
        <f t="shared" si="0"/>
        <v>55</v>
      </c>
      <c r="H41" s="156" t="str">
        <f t="shared" si="1"/>
        <v>V55</v>
      </c>
      <c r="I41" s="200">
        <v>43025</v>
      </c>
      <c r="J41" s="195">
        <f t="shared" si="2"/>
        <v>55</v>
      </c>
      <c r="K41" s="156" t="str">
        <f t="shared" si="3"/>
        <v>V55</v>
      </c>
      <c r="L41" s="196">
        <v>43046</v>
      </c>
      <c r="M41" s="195">
        <f t="shared" si="4"/>
        <v>55</v>
      </c>
      <c r="N41" s="156" t="str">
        <f t="shared" si="5"/>
        <v>V55</v>
      </c>
      <c r="O41" s="196">
        <v>43074</v>
      </c>
      <c r="P41" s="195">
        <f t="shared" si="6"/>
        <v>55</v>
      </c>
      <c r="Q41" s="156" t="str">
        <f t="shared" si="7"/>
        <v>V55</v>
      </c>
      <c r="R41" s="196">
        <v>43101</v>
      </c>
      <c r="S41" s="195">
        <f t="shared" si="8"/>
        <v>55</v>
      </c>
      <c r="T41" s="156" t="str">
        <f t="shared" si="9"/>
        <v>V55</v>
      </c>
      <c r="U41" s="196">
        <v>43116</v>
      </c>
      <c r="V41" s="195">
        <f t="shared" si="10"/>
        <v>55</v>
      </c>
      <c r="W41" s="156" t="str">
        <f t="shared" si="11"/>
        <v>V55</v>
      </c>
      <c r="X41" s="196">
        <v>43172</v>
      </c>
      <c r="Y41" s="148"/>
      <c r="Z41" s="148" t="s">
        <v>423</v>
      </c>
      <c r="AA41" s="148" t="s">
        <v>336</v>
      </c>
    </row>
    <row r="42" spans="1:27" x14ac:dyDescent="0.25">
      <c r="A42" s="161" t="s">
        <v>330</v>
      </c>
      <c r="B42" s="161" t="s">
        <v>331</v>
      </c>
      <c r="C42" s="154" t="s">
        <v>52</v>
      </c>
      <c r="D42" s="154"/>
      <c r="E42" s="160">
        <v>38389</v>
      </c>
      <c r="F42" s="188" t="s">
        <v>285</v>
      </c>
      <c r="G42" s="195">
        <f t="shared" si="0"/>
        <v>12</v>
      </c>
      <c r="H42" s="156" t="str">
        <f t="shared" si="1"/>
        <v>JB13</v>
      </c>
      <c r="I42" s="200">
        <v>43025</v>
      </c>
      <c r="J42" s="195">
        <f t="shared" si="2"/>
        <v>12</v>
      </c>
      <c r="K42" s="156" t="str">
        <f t="shared" si="3"/>
        <v>JB13</v>
      </c>
      <c r="L42" s="196">
        <v>43046</v>
      </c>
      <c r="M42" s="195">
        <f t="shared" si="4"/>
        <v>12</v>
      </c>
      <c r="N42" s="156" t="str">
        <f t="shared" si="5"/>
        <v>JB13</v>
      </c>
      <c r="O42" s="196">
        <v>43074</v>
      </c>
      <c r="P42" s="195">
        <f t="shared" si="6"/>
        <v>12</v>
      </c>
      <c r="Q42" s="156" t="str">
        <f t="shared" si="7"/>
        <v>JB13</v>
      </c>
      <c r="R42" s="196">
        <v>43101</v>
      </c>
      <c r="S42" s="195">
        <f t="shared" si="8"/>
        <v>12</v>
      </c>
      <c r="T42" s="156" t="str">
        <f t="shared" si="9"/>
        <v>JB13</v>
      </c>
      <c r="U42" s="196">
        <v>43116</v>
      </c>
      <c r="V42" s="195">
        <f t="shared" si="10"/>
        <v>13</v>
      </c>
      <c r="W42" s="156" t="str">
        <f t="shared" si="11"/>
        <v>JB15</v>
      </c>
      <c r="X42" s="196">
        <v>43172</v>
      </c>
      <c r="Y42" s="148"/>
      <c r="Z42" s="148" t="s">
        <v>425</v>
      </c>
      <c r="AA42" s="148" t="s">
        <v>336</v>
      </c>
    </row>
    <row r="43" spans="1:27" x14ac:dyDescent="0.25">
      <c r="A43" s="161" t="s">
        <v>334</v>
      </c>
      <c r="B43" s="161" t="s">
        <v>331</v>
      </c>
      <c r="C43" s="154" t="s">
        <v>335</v>
      </c>
      <c r="D43" s="154"/>
      <c r="E43" s="160">
        <v>27603</v>
      </c>
      <c r="F43" s="188" t="s">
        <v>300</v>
      </c>
      <c r="G43" s="195">
        <f t="shared" si="0"/>
        <v>42</v>
      </c>
      <c r="H43" s="156" t="str">
        <f t="shared" si="1"/>
        <v>F40</v>
      </c>
      <c r="I43" s="200">
        <v>43025</v>
      </c>
      <c r="J43" s="195">
        <f t="shared" si="2"/>
        <v>42</v>
      </c>
      <c r="K43" s="156" t="str">
        <f t="shared" si="3"/>
        <v>F40</v>
      </c>
      <c r="L43" s="196">
        <v>43046</v>
      </c>
      <c r="M43" s="195">
        <f t="shared" si="4"/>
        <v>42</v>
      </c>
      <c r="N43" s="156" t="str">
        <f t="shared" si="5"/>
        <v>F40</v>
      </c>
      <c r="O43" s="196">
        <v>43074</v>
      </c>
      <c r="P43" s="195">
        <f t="shared" si="6"/>
        <v>42</v>
      </c>
      <c r="Q43" s="156" t="str">
        <f t="shared" si="7"/>
        <v>F40</v>
      </c>
      <c r="R43" s="196">
        <v>43101</v>
      </c>
      <c r="S43" s="195">
        <f t="shared" si="8"/>
        <v>42</v>
      </c>
      <c r="T43" s="156" t="str">
        <f t="shared" si="9"/>
        <v>F40</v>
      </c>
      <c r="U43" s="196">
        <v>43116</v>
      </c>
      <c r="V43" s="195">
        <f t="shared" si="10"/>
        <v>42</v>
      </c>
      <c r="W43" s="156" t="str">
        <f t="shared" si="11"/>
        <v>F40</v>
      </c>
      <c r="X43" s="196">
        <v>43172</v>
      </c>
      <c r="Y43" s="148"/>
      <c r="Z43" s="148" t="s">
        <v>426</v>
      </c>
      <c r="AA43" s="148" t="s">
        <v>336</v>
      </c>
    </row>
    <row r="44" spans="1:27" x14ac:dyDescent="0.25">
      <c r="A44" s="161" t="s">
        <v>338</v>
      </c>
      <c r="B44" s="161" t="s">
        <v>331</v>
      </c>
      <c r="C44" s="154" t="s">
        <v>185</v>
      </c>
      <c r="D44" s="154"/>
      <c r="E44" s="160">
        <v>27204</v>
      </c>
      <c r="F44" s="188" t="s">
        <v>285</v>
      </c>
      <c r="G44" s="195">
        <f t="shared" si="0"/>
        <v>43</v>
      </c>
      <c r="H44" s="156" t="str">
        <f t="shared" si="1"/>
        <v>V40</v>
      </c>
      <c r="I44" s="200">
        <v>43025</v>
      </c>
      <c r="J44" s="195">
        <f t="shared" si="2"/>
        <v>43</v>
      </c>
      <c r="K44" s="156" t="str">
        <f t="shared" si="3"/>
        <v>V40</v>
      </c>
      <c r="L44" s="196">
        <v>43046</v>
      </c>
      <c r="M44" s="195">
        <f t="shared" si="4"/>
        <v>43</v>
      </c>
      <c r="N44" s="156" t="str">
        <f t="shared" si="5"/>
        <v>V40</v>
      </c>
      <c r="O44" s="196">
        <v>43074</v>
      </c>
      <c r="P44" s="195">
        <f t="shared" si="6"/>
        <v>43</v>
      </c>
      <c r="Q44" s="156" t="str">
        <f t="shared" si="7"/>
        <v>V40</v>
      </c>
      <c r="R44" s="196">
        <v>43101</v>
      </c>
      <c r="S44" s="195">
        <f t="shared" si="8"/>
        <v>43</v>
      </c>
      <c r="T44" s="156" t="str">
        <f t="shared" si="9"/>
        <v>V40</v>
      </c>
      <c r="U44" s="196">
        <v>43116</v>
      </c>
      <c r="V44" s="195">
        <f t="shared" si="10"/>
        <v>43</v>
      </c>
      <c r="W44" s="156" t="str">
        <f t="shared" si="11"/>
        <v>V40</v>
      </c>
      <c r="X44" s="196">
        <v>43172</v>
      </c>
      <c r="Y44" s="148"/>
      <c r="Z44" s="148" t="s">
        <v>429</v>
      </c>
      <c r="AA44" s="148" t="s">
        <v>336</v>
      </c>
    </row>
    <row r="45" spans="1:27" x14ac:dyDescent="0.25">
      <c r="A45" s="154" t="s">
        <v>639</v>
      </c>
      <c r="B45" s="154" t="s">
        <v>926</v>
      </c>
      <c r="C45" s="154" t="s">
        <v>927</v>
      </c>
      <c r="D45" s="154"/>
      <c r="E45" s="160">
        <v>38121</v>
      </c>
      <c r="F45" s="186" t="s">
        <v>300</v>
      </c>
      <c r="G45" s="195">
        <f t="shared" si="0"/>
        <v>13</v>
      </c>
      <c r="H45" s="156" t="str">
        <f t="shared" si="1"/>
        <v>JG15</v>
      </c>
      <c r="I45" s="200">
        <v>43025</v>
      </c>
      <c r="J45" s="195">
        <f t="shared" si="2"/>
        <v>13</v>
      </c>
      <c r="K45" s="156" t="str">
        <f t="shared" si="3"/>
        <v>JG15</v>
      </c>
      <c r="L45" s="196">
        <v>43046</v>
      </c>
      <c r="M45" s="195">
        <f t="shared" si="4"/>
        <v>13</v>
      </c>
      <c r="N45" s="156" t="str">
        <f t="shared" si="5"/>
        <v>JG15</v>
      </c>
      <c r="O45" s="196">
        <v>43074</v>
      </c>
      <c r="P45" s="195">
        <f t="shared" si="6"/>
        <v>13</v>
      </c>
      <c r="Q45" s="156" t="str">
        <f t="shared" si="7"/>
        <v>JG15</v>
      </c>
      <c r="R45" s="196">
        <v>43101</v>
      </c>
      <c r="S45" s="195">
        <f t="shared" si="8"/>
        <v>13</v>
      </c>
      <c r="T45" s="156" t="str">
        <f t="shared" si="9"/>
        <v>JG15</v>
      </c>
      <c r="U45" s="196">
        <v>43116</v>
      </c>
      <c r="V45" s="195">
        <f t="shared" si="10"/>
        <v>13</v>
      </c>
      <c r="W45" s="156" t="str">
        <f t="shared" si="11"/>
        <v>JG15</v>
      </c>
      <c r="X45" s="196">
        <v>43172</v>
      </c>
      <c r="Y45" s="148"/>
      <c r="Z45" s="148" t="s">
        <v>401</v>
      </c>
      <c r="AA45" s="148" t="s">
        <v>401</v>
      </c>
    </row>
    <row r="46" spans="1:27" x14ac:dyDescent="0.25">
      <c r="A46" s="154" t="s">
        <v>410</v>
      </c>
      <c r="B46" s="154" t="s">
        <v>926</v>
      </c>
      <c r="C46" s="154" t="s">
        <v>928</v>
      </c>
      <c r="D46" s="154"/>
      <c r="E46" s="160">
        <v>36836</v>
      </c>
      <c r="F46" s="188" t="s">
        <v>285</v>
      </c>
      <c r="G46" s="195">
        <f t="shared" si="0"/>
        <v>16</v>
      </c>
      <c r="H46" s="156" t="str">
        <f t="shared" si="1"/>
        <v>JB17</v>
      </c>
      <c r="I46" s="200">
        <v>43025</v>
      </c>
      <c r="J46" s="195">
        <f t="shared" si="2"/>
        <v>17</v>
      </c>
      <c r="K46" s="156" t="str">
        <f t="shared" si="3"/>
        <v>JM</v>
      </c>
      <c r="L46" s="196">
        <v>43046</v>
      </c>
      <c r="M46" s="195">
        <f t="shared" si="4"/>
        <v>17</v>
      </c>
      <c r="N46" s="156" t="str">
        <f t="shared" si="5"/>
        <v>JM</v>
      </c>
      <c r="O46" s="196">
        <v>43074</v>
      </c>
      <c r="P46" s="195">
        <f t="shared" si="6"/>
        <v>17</v>
      </c>
      <c r="Q46" s="156" t="str">
        <f t="shared" si="7"/>
        <v>JM</v>
      </c>
      <c r="R46" s="196">
        <v>43101</v>
      </c>
      <c r="S46" s="195">
        <f t="shared" si="8"/>
        <v>17</v>
      </c>
      <c r="T46" s="156" t="str">
        <f t="shared" si="9"/>
        <v>JM</v>
      </c>
      <c r="U46" s="196">
        <v>43116</v>
      </c>
      <c r="V46" s="195">
        <f t="shared" si="10"/>
        <v>17</v>
      </c>
      <c r="W46" s="156" t="str">
        <f t="shared" si="11"/>
        <v>JM</v>
      </c>
      <c r="X46" s="196">
        <v>43172</v>
      </c>
      <c r="Y46" s="148"/>
      <c r="Z46" s="148" t="s">
        <v>435</v>
      </c>
      <c r="AA46" s="148" t="s">
        <v>401</v>
      </c>
    </row>
    <row r="47" spans="1:27" x14ac:dyDescent="0.25">
      <c r="A47" s="161" t="s">
        <v>342</v>
      </c>
      <c r="B47" s="161" t="s">
        <v>343</v>
      </c>
      <c r="C47" s="154" t="s">
        <v>234</v>
      </c>
      <c r="D47" s="154"/>
      <c r="E47" s="160">
        <v>38447</v>
      </c>
      <c r="F47" s="188" t="s">
        <v>285</v>
      </c>
      <c r="G47" s="195">
        <f t="shared" si="0"/>
        <v>12</v>
      </c>
      <c r="H47" s="156" t="str">
        <f t="shared" si="1"/>
        <v>JB13</v>
      </c>
      <c r="I47" s="200">
        <v>43025</v>
      </c>
      <c r="J47" s="195">
        <f t="shared" si="2"/>
        <v>12</v>
      </c>
      <c r="K47" s="156" t="str">
        <f t="shared" si="3"/>
        <v>JB13</v>
      </c>
      <c r="L47" s="196">
        <v>43046</v>
      </c>
      <c r="M47" s="195">
        <f t="shared" si="4"/>
        <v>12</v>
      </c>
      <c r="N47" s="156" t="str">
        <f t="shared" si="5"/>
        <v>JB13</v>
      </c>
      <c r="O47" s="196">
        <v>43074</v>
      </c>
      <c r="P47" s="195">
        <f t="shared" si="6"/>
        <v>12</v>
      </c>
      <c r="Q47" s="156" t="str">
        <f t="shared" si="7"/>
        <v>JB13</v>
      </c>
      <c r="R47" s="196">
        <v>43101</v>
      </c>
      <c r="S47" s="195">
        <f t="shared" si="8"/>
        <v>12</v>
      </c>
      <c r="T47" s="156" t="str">
        <f t="shared" si="9"/>
        <v>JB13</v>
      </c>
      <c r="U47" s="196">
        <v>43116</v>
      </c>
      <c r="V47" s="195">
        <f t="shared" si="10"/>
        <v>12</v>
      </c>
      <c r="W47" s="156" t="str">
        <f t="shared" si="11"/>
        <v>JB13</v>
      </c>
      <c r="X47" s="196">
        <v>43172</v>
      </c>
      <c r="Y47" s="148"/>
      <c r="Z47" s="148" t="s">
        <v>438</v>
      </c>
      <c r="AA47" s="148" t="s">
        <v>401</v>
      </c>
    </row>
    <row r="48" spans="1:27" x14ac:dyDescent="0.25">
      <c r="A48" s="159" t="s">
        <v>376</v>
      </c>
      <c r="B48" s="159" t="s">
        <v>343</v>
      </c>
      <c r="C48" s="154" t="s">
        <v>930</v>
      </c>
      <c r="D48" s="154"/>
      <c r="E48" s="177">
        <v>35589</v>
      </c>
      <c r="F48" s="186" t="s">
        <v>300</v>
      </c>
      <c r="G48" s="195">
        <f t="shared" si="0"/>
        <v>20</v>
      </c>
      <c r="H48" s="156" t="str">
        <f t="shared" si="1"/>
        <v>SW</v>
      </c>
      <c r="I48" s="200">
        <v>43025</v>
      </c>
      <c r="J48" s="195">
        <f t="shared" si="2"/>
        <v>20</v>
      </c>
      <c r="K48" s="156" t="str">
        <f t="shared" si="3"/>
        <v>SW</v>
      </c>
      <c r="L48" s="196">
        <v>43046</v>
      </c>
      <c r="M48" s="195">
        <f t="shared" si="4"/>
        <v>20</v>
      </c>
      <c r="N48" s="156" t="str">
        <f t="shared" si="5"/>
        <v>SW</v>
      </c>
      <c r="O48" s="196">
        <v>43074</v>
      </c>
      <c r="P48" s="195">
        <f t="shared" si="6"/>
        <v>20</v>
      </c>
      <c r="Q48" s="156" t="str">
        <f t="shared" si="7"/>
        <v>SW</v>
      </c>
      <c r="R48" s="196">
        <v>43101</v>
      </c>
      <c r="S48" s="195">
        <f t="shared" si="8"/>
        <v>20</v>
      </c>
      <c r="T48" s="156" t="str">
        <f t="shared" si="9"/>
        <v>SW</v>
      </c>
      <c r="U48" s="196">
        <v>43116</v>
      </c>
      <c r="V48" s="195">
        <f t="shared" si="10"/>
        <v>20</v>
      </c>
      <c r="W48" s="156" t="str">
        <f t="shared" si="11"/>
        <v>SW</v>
      </c>
      <c r="X48" s="196">
        <v>43172</v>
      </c>
      <c r="Y48" s="148"/>
      <c r="Z48" s="148" t="s">
        <v>440</v>
      </c>
      <c r="AA48" s="148" t="s">
        <v>401</v>
      </c>
    </row>
    <row r="49" spans="1:27" x14ac:dyDescent="0.25">
      <c r="A49" s="159" t="s">
        <v>931</v>
      </c>
      <c r="B49" s="159" t="s">
        <v>343</v>
      </c>
      <c r="C49" s="154" t="s">
        <v>932</v>
      </c>
      <c r="D49" s="154"/>
      <c r="E49" s="177">
        <v>37549</v>
      </c>
      <c r="F49" s="186" t="s">
        <v>300</v>
      </c>
      <c r="G49" s="195">
        <f t="shared" si="0"/>
        <v>15</v>
      </c>
      <c r="H49" s="156" t="str">
        <f t="shared" si="1"/>
        <v>JG17</v>
      </c>
      <c r="I49" s="200">
        <v>43025</v>
      </c>
      <c r="J49" s="195">
        <f t="shared" si="2"/>
        <v>15</v>
      </c>
      <c r="K49" s="156" t="str">
        <f t="shared" si="3"/>
        <v>JG17</v>
      </c>
      <c r="L49" s="196">
        <v>43046</v>
      </c>
      <c r="M49" s="195">
        <f t="shared" si="4"/>
        <v>15</v>
      </c>
      <c r="N49" s="156" t="str">
        <f t="shared" si="5"/>
        <v>JG17</v>
      </c>
      <c r="O49" s="196">
        <v>43074</v>
      </c>
      <c r="P49" s="195">
        <f t="shared" si="6"/>
        <v>15</v>
      </c>
      <c r="Q49" s="156" t="str">
        <f t="shared" si="7"/>
        <v>JG17</v>
      </c>
      <c r="R49" s="196">
        <v>43101</v>
      </c>
      <c r="S49" s="195">
        <f t="shared" si="8"/>
        <v>15</v>
      </c>
      <c r="T49" s="156" t="str">
        <f t="shared" si="9"/>
        <v>JG17</v>
      </c>
      <c r="U49" s="196">
        <v>43116</v>
      </c>
      <c r="V49" s="195">
        <f t="shared" si="10"/>
        <v>15</v>
      </c>
      <c r="W49" s="156" t="str">
        <f t="shared" si="11"/>
        <v>JG17</v>
      </c>
      <c r="X49" s="196">
        <v>43172</v>
      </c>
      <c r="Y49" s="148"/>
      <c r="Z49" s="148" t="s">
        <v>443</v>
      </c>
      <c r="AA49" s="148" t="s">
        <v>401</v>
      </c>
    </row>
    <row r="50" spans="1:27" x14ac:dyDescent="0.25">
      <c r="A50" s="154" t="s">
        <v>345</v>
      </c>
      <c r="B50" s="154" t="s">
        <v>343</v>
      </c>
      <c r="C50" s="154" t="s">
        <v>170</v>
      </c>
      <c r="D50" s="154"/>
      <c r="E50" s="160">
        <v>39270</v>
      </c>
      <c r="F50" s="186" t="s">
        <v>285</v>
      </c>
      <c r="G50" s="195">
        <f t="shared" si="0"/>
        <v>10</v>
      </c>
      <c r="H50" s="156" t="str">
        <f t="shared" si="1"/>
        <v>JB11</v>
      </c>
      <c r="I50" s="200">
        <v>43025</v>
      </c>
      <c r="J50" s="195">
        <f t="shared" si="2"/>
        <v>10</v>
      </c>
      <c r="K50" s="156" t="str">
        <f t="shared" si="3"/>
        <v>JB11</v>
      </c>
      <c r="L50" s="196">
        <v>43046</v>
      </c>
      <c r="M50" s="195">
        <f t="shared" si="4"/>
        <v>10</v>
      </c>
      <c r="N50" s="156" t="str">
        <f t="shared" si="5"/>
        <v>JB11</v>
      </c>
      <c r="O50" s="196">
        <v>43074</v>
      </c>
      <c r="P50" s="195">
        <f t="shared" si="6"/>
        <v>10</v>
      </c>
      <c r="Q50" s="156" t="str">
        <f t="shared" si="7"/>
        <v>JB11</v>
      </c>
      <c r="R50" s="196">
        <v>43101</v>
      </c>
      <c r="S50" s="195">
        <f t="shared" si="8"/>
        <v>10</v>
      </c>
      <c r="T50" s="156" t="str">
        <f t="shared" si="9"/>
        <v>JB11</v>
      </c>
      <c r="U50" s="196">
        <v>43116</v>
      </c>
      <c r="V50" s="195">
        <f t="shared" si="10"/>
        <v>10</v>
      </c>
      <c r="W50" s="156" t="str">
        <f t="shared" si="11"/>
        <v>JB11</v>
      </c>
      <c r="X50" s="196">
        <v>43172</v>
      </c>
      <c r="Y50" s="162"/>
      <c r="Z50" s="148" t="s">
        <v>386</v>
      </c>
      <c r="AA50" s="148" t="s">
        <v>386</v>
      </c>
    </row>
    <row r="51" spans="1:27" x14ac:dyDescent="0.25">
      <c r="A51" s="159" t="s">
        <v>390</v>
      </c>
      <c r="B51" s="159" t="s">
        <v>343</v>
      </c>
      <c r="C51" s="154" t="s">
        <v>929</v>
      </c>
      <c r="D51" s="154"/>
      <c r="E51" s="177">
        <v>23855</v>
      </c>
      <c r="F51" s="186" t="s">
        <v>285</v>
      </c>
      <c r="G51" s="195">
        <f t="shared" si="0"/>
        <v>52</v>
      </c>
      <c r="H51" s="156" t="str">
        <f t="shared" si="1"/>
        <v>V50</v>
      </c>
      <c r="I51" s="200">
        <v>43025</v>
      </c>
      <c r="J51" s="195">
        <f t="shared" si="2"/>
        <v>52</v>
      </c>
      <c r="K51" s="156" t="str">
        <f t="shared" si="3"/>
        <v>V50</v>
      </c>
      <c r="L51" s="196">
        <v>43046</v>
      </c>
      <c r="M51" s="195">
        <f t="shared" si="4"/>
        <v>52</v>
      </c>
      <c r="N51" s="156" t="str">
        <f t="shared" si="5"/>
        <v>V50</v>
      </c>
      <c r="O51" s="196">
        <v>43074</v>
      </c>
      <c r="P51" s="195">
        <f t="shared" si="6"/>
        <v>52</v>
      </c>
      <c r="Q51" s="156" t="str">
        <f t="shared" si="7"/>
        <v>V50</v>
      </c>
      <c r="R51" s="196">
        <v>43101</v>
      </c>
      <c r="S51" s="195">
        <f t="shared" si="8"/>
        <v>52</v>
      </c>
      <c r="T51" s="156" t="str">
        <f t="shared" si="9"/>
        <v>V50</v>
      </c>
      <c r="U51" s="196">
        <v>43116</v>
      </c>
      <c r="V51" s="195">
        <f t="shared" si="10"/>
        <v>52</v>
      </c>
      <c r="W51" s="156" t="str">
        <f t="shared" si="11"/>
        <v>V50</v>
      </c>
      <c r="X51" s="196">
        <v>43172</v>
      </c>
      <c r="Y51" s="162"/>
      <c r="Z51" s="148" t="s">
        <v>449</v>
      </c>
      <c r="AA51" s="148" t="s">
        <v>386</v>
      </c>
    </row>
    <row r="52" spans="1:27" x14ac:dyDescent="0.25">
      <c r="A52" s="159" t="s">
        <v>345</v>
      </c>
      <c r="B52" s="159" t="s">
        <v>933</v>
      </c>
      <c r="C52" s="154" t="s">
        <v>934</v>
      </c>
      <c r="D52" s="154"/>
      <c r="E52" s="177">
        <v>39707</v>
      </c>
      <c r="F52" s="186" t="s">
        <v>285</v>
      </c>
      <c r="G52" s="195">
        <f t="shared" si="0"/>
        <v>9</v>
      </c>
      <c r="H52" s="156" t="str">
        <f t="shared" si="1"/>
        <v>JB11</v>
      </c>
      <c r="I52" s="200">
        <v>43025</v>
      </c>
      <c r="J52" s="195">
        <f t="shared" si="2"/>
        <v>9</v>
      </c>
      <c r="K52" s="156" t="str">
        <f t="shared" si="3"/>
        <v>JB11</v>
      </c>
      <c r="L52" s="196">
        <v>43046</v>
      </c>
      <c r="M52" s="195">
        <f t="shared" si="4"/>
        <v>9</v>
      </c>
      <c r="N52" s="156" t="str">
        <f t="shared" si="5"/>
        <v>JB11</v>
      </c>
      <c r="O52" s="196">
        <v>43074</v>
      </c>
      <c r="P52" s="195">
        <f t="shared" si="6"/>
        <v>9</v>
      </c>
      <c r="Q52" s="156" t="str">
        <f t="shared" si="7"/>
        <v>JB11</v>
      </c>
      <c r="R52" s="196">
        <v>43101</v>
      </c>
      <c r="S52" s="195">
        <f t="shared" si="8"/>
        <v>9</v>
      </c>
      <c r="T52" s="156" t="str">
        <f t="shared" si="9"/>
        <v>JB11</v>
      </c>
      <c r="U52" s="196">
        <v>43116</v>
      </c>
      <c r="V52" s="195">
        <f t="shared" si="10"/>
        <v>9</v>
      </c>
      <c r="W52" s="156" t="str">
        <f t="shared" si="11"/>
        <v>JB11</v>
      </c>
      <c r="X52" s="196">
        <v>43172</v>
      </c>
      <c r="Y52" s="162"/>
      <c r="Z52" s="148" t="s">
        <v>452</v>
      </c>
      <c r="AA52" s="148" t="s">
        <v>386</v>
      </c>
    </row>
    <row r="53" spans="1:27" x14ac:dyDescent="0.25">
      <c r="A53" s="154" t="s">
        <v>390</v>
      </c>
      <c r="B53" s="154" t="s">
        <v>935</v>
      </c>
      <c r="C53" s="154" t="s">
        <v>936</v>
      </c>
      <c r="D53" s="154"/>
      <c r="E53" s="160">
        <v>26748</v>
      </c>
      <c r="F53" s="186" t="s">
        <v>285</v>
      </c>
      <c r="G53" s="195">
        <f t="shared" si="0"/>
        <v>44</v>
      </c>
      <c r="H53" s="156" t="str">
        <f t="shared" si="1"/>
        <v>V40</v>
      </c>
      <c r="I53" s="200">
        <v>43025</v>
      </c>
      <c r="J53" s="195">
        <f t="shared" si="2"/>
        <v>44</v>
      </c>
      <c r="K53" s="156" t="str">
        <f t="shared" si="3"/>
        <v>V40</v>
      </c>
      <c r="L53" s="196">
        <v>43046</v>
      </c>
      <c r="M53" s="195">
        <f t="shared" si="4"/>
        <v>44</v>
      </c>
      <c r="N53" s="156" t="str">
        <f t="shared" si="5"/>
        <v>V40</v>
      </c>
      <c r="O53" s="196">
        <v>43074</v>
      </c>
      <c r="P53" s="195">
        <f t="shared" si="6"/>
        <v>44</v>
      </c>
      <c r="Q53" s="156" t="str">
        <f t="shared" si="7"/>
        <v>V40</v>
      </c>
      <c r="R53" s="196">
        <v>43101</v>
      </c>
      <c r="S53" s="195">
        <f t="shared" si="8"/>
        <v>44</v>
      </c>
      <c r="T53" s="156" t="str">
        <f t="shared" si="9"/>
        <v>V40</v>
      </c>
      <c r="U53" s="196">
        <v>43116</v>
      </c>
      <c r="V53" s="195">
        <f t="shared" si="10"/>
        <v>44</v>
      </c>
      <c r="W53" s="156" t="str">
        <f t="shared" si="11"/>
        <v>V40</v>
      </c>
      <c r="X53" s="196">
        <v>43172</v>
      </c>
      <c r="Y53" s="162"/>
      <c r="Z53" s="148" t="s">
        <v>455</v>
      </c>
      <c r="AA53" s="148" t="s">
        <v>386</v>
      </c>
    </row>
    <row r="54" spans="1:27" x14ac:dyDescent="0.25">
      <c r="A54" s="154" t="s">
        <v>342</v>
      </c>
      <c r="B54" s="154" t="s">
        <v>937</v>
      </c>
      <c r="C54" s="154" t="s">
        <v>938</v>
      </c>
      <c r="D54" s="154"/>
      <c r="E54" s="160">
        <v>38148</v>
      </c>
      <c r="F54" s="187" t="s">
        <v>285</v>
      </c>
      <c r="G54" s="195">
        <f t="shared" si="0"/>
        <v>13</v>
      </c>
      <c r="H54" s="156" t="str">
        <f t="shared" si="1"/>
        <v>JB15</v>
      </c>
      <c r="I54" s="200">
        <v>43025</v>
      </c>
      <c r="J54" s="195">
        <f t="shared" si="2"/>
        <v>13</v>
      </c>
      <c r="K54" s="156" t="str">
        <f t="shared" si="3"/>
        <v>JB15</v>
      </c>
      <c r="L54" s="196">
        <v>43046</v>
      </c>
      <c r="M54" s="195">
        <f t="shared" si="4"/>
        <v>13</v>
      </c>
      <c r="N54" s="156" t="str">
        <f t="shared" si="5"/>
        <v>JB15</v>
      </c>
      <c r="O54" s="196">
        <v>43074</v>
      </c>
      <c r="P54" s="195">
        <f t="shared" si="6"/>
        <v>13</v>
      </c>
      <c r="Q54" s="156" t="str">
        <f t="shared" si="7"/>
        <v>JB15</v>
      </c>
      <c r="R54" s="196">
        <v>43101</v>
      </c>
      <c r="S54" s="195">
        <f t="shared" si="8"/>
        <v>13</v>
      </c>
      <c r="T54" s="156" t="str">
        <f t="shared" si="9"/>
        <v>JB15</v>
      </c>
      <c r="U54" s="196">
        <v>43116</v>
      </c>
      <c r="V54" s="195">
        <f t="shared" si="10"/>
        <v>13</v>
      </c>
      <c r="W54" s="156" t="str">
        <f t="shared" si="11"/>
        <v>JB15</v>
      </c>
      <c r="X54" s="196">
        <v>43172</v>
      </c>
      <c r="Y54" s="162"/>
      <c r="Z54" s="148" t="s">
        <v>457</v>
      </c>
      <c r="AA54" s="148" t="s">
        <v>386</v>
      </c>
    </row>
    <row r="55" spans="1:27" x14ac:dyDescent="0.25">
      <c r="A55" s="154" t="s">
        <v>939</v>
      </c>
      <c r="B55" s="154" t="s">
        <v>940</v>
      </c>
      <c r="C55" s="154" t="s">
        <v>941</v>
      </c>
      <c r="D55" s="154"/>
      <c r="E55" s="160">
        <v>32095</v>
      </c>
      <c r="F55" s="186" t="s">
        <v>300</v>
      </c>
      <c r="G55" s="195">
        <f t="shared" si="0"/>
        <v>29</v>
      </c>
      <c r="H55" s="156" t="str">
        <f t="shared" si="1"/>
        <v>SW</v>
      </c>
      <c r="I55" s="200">
        <v>43025</v>
      </c>
      <c r="J55" s="195">
        <f t="shared" si="2"/>
        <v>30</v>
      </c>
      <c r="K55" s="156" t="str">
        <f t="shared" si="3"/>
        <v>SW</v>
      </c>
      <c r="L55" s="196">
        <v>43046</v>
      </c>
      <c r="M55" s="195">
        <f t="shared" si="4"/>
        <v>30</v>
      </c>
      <c r="N55" s="156" t="str">
        <f t="shared" si="5"/>
        <v>SW</v>
      </c>
      <c r="O55" s="196">
        <v>43074</v>
      </c>
      <c r="P55" s="195">
        <f t="shared" si="6"/>
        <v>30</v>
      </c>
      <c r="Q55" s="156" t="str">
        <f t="shared" si="7"/>
        <v>SW</v>
      </c>
      <c r="R55" s="196">
        <v>43101</v>
      </c>
      <c r="S55" s="195">
        <f t="shared" si="8"/>
        <v>30</v>
      </c>
      <c r="T55" s="156" t="str">
        <f t="shared" si="9"/>
        <v>SW</v>
      </c>
      <c r="U55" s="196">
        <v>43116</v>
      </c>
      <c r="V55" s="195">
        <f t="shared" si="10"/>
        <v>30</v>
      </c>
      <c r="W55" s="156" t="str">
        <f t="shared" si="11"/>
        <v>SW</v>
      </c>
      <c r="X55" s="196">
        <v>43172</v>
      </c>
      <c r="Y55" s="162"/>
      <c r="Z55" s="148" t="s">
        <v>460</v>
      </c>
      <c r="AA55" s="148" t="s">
        <v>460</v>
      </c>
    </row>
    <row r="56" spans="1:27" x14ac:dyDescent="0.25">
      <c r="A56" s="154" t="s">
        <v>349</v>
      </c>
      <c r="B56" s="154" t="s">
        <v>350</v>
      </c>
      <c r="C56" s="154" t="s">
        <v>351</v>
      </c>
      <c r="D56" s="154"/>
      <c r="E56" s="160">
        <v>40128</v>
      </c>
      <c r="F56" s="187" t="s">
        <v>300</v>
      </c>
      <c r="G56" s="195">
        <f t="shared" si="0"/>
        <v>7</v>
      </c>
      <c r="H56" s="156" t="str">
        <f t="shared" si="1"/>
        <v>JG11</v>
      </c>
      <c r="I56" s="200">
        <v>43025</v>
      </c>
      <c r="J56" s="195">
        <f t="shared" si="2"/>
        <v>7</v>
      </c>
      <c r="K56" s="156" t="str">
        <f t="shared" si="3"/>
        <v>JG11</v>
      </c>
      <c r="L56" s="196">
        <v>43046</v>
      </c>
      <c r="M56" s="195">
        <f t="shared" si="4"/>
        <v>8</v>
      </c>
      <c r="N56" s="156" t="str">
        <f t="shared" si="5"/>
        <v>JG11</v>
      </c>
      <c r="O56" s="196">
        <v>43074</v>
      </c>
      <c r="P56" s="195">
        <f t="shared" si="6"/>
        <v>8</v>
      </c>
      <c r="Q56" s="156" t="str">
        <f t="shared" si="7"/>
        <v>JG11</v>
      </c>
      <c r="R56" s="196">
        <v>43101</v>
      </c>
      <c r="S56" s="195">
        <f t="shared" si="8"/>
        <v>8</v>
      </c>
      <c r="T56" s="156" t="str">
        <f t="shared" si="9"/>
        <v>JG11</v>
      </c>
      <c r="U56" s="196">
        <v>43116</v>
      </c>
      <c r="V56" s="195">
        <f t="shared" si="10"/>
        <v>8</v>
      </c>
      <c r="W56" s="156" t="str">
        <f t="shared" si="11"/>
        <v>JG11</v>
      </c>
      <c r="X56" s="196">
        <v>43172</v>
      </c>
      <c r="Y56" s="162"/>
      <c r="Z56" s="148" t="s">
        <v>462</v>
      </c>
      <c r="AA56" s="148" t="s">
        <v>460</v>
      </c>
    </row>
    <row r="57" spans="1:27" x14ac:dyDescent="0.25">
      <c r="A57" s="154" t="s">
        <v>349</v>
      </c>
      <c r="B57" s="154" t="s">
        <v>350</v>
      </c>
      <c r="C57" s="255" t="s">
        <v>351</v>
      </c>
      <c r="D57" s="255"/>
      <c r="E57" s="160">
        <v>40128</v>
      </c>
      <c r="F57" s="187" t="s">
        <v>300</v>
      </c>
      <c r="G57" s="195">
        <f t="shared" si="0"/>
        <v>7</v>
      </c>
      <c r="H57" s="156" t="str">
        <f t="shared" si="1"/>
        <v>JG11</v>
      </c>
      <c r="I57" s="200">
        <v>43025</v>
      </c>
      <c r="J57" s="195">
        <f t="shared" si="2"/>
        <v>7</v>
      </c>
      <c r="K57" s="156" t="str">
        <f t="shared" si="3"/>
        <v>JG11</v>
      </c>
      <c r="L57" s="196">
        <v>43046</v>
      </c>
      <c r="M57" s="195">
        <f t="shared" si="4"/>
        <v>8</v>
      </c>
      <c r="N57" s="156" t="str">
        <f t="shared" si="5"/>
        <v>JG11</v>
      </c>
      <c r="O57" s="196">
        <v>43074</v>
      </c>
      <c r="P57" s="195">
        <f t="shared" si="6"/>
        <v>8</v>
      </c>
      <c r="Q57" s="156" t="str">
        <f t="shared" si="7"/>
        <v>JG11</v>
      </c>
      <c r="R57" s="196">
        <v>43101</v>
      </c>
      <c r="S57" s="195">
        <f t="shared" si="8"/>
        <v>8</v>
      </c>
      <c r="T57" s="156" t="str">
        <f t="shared" si="9"/>
        <v>JG11</v>
      </c>
      <c r="U57" s="196">
        <v>43116</v>
      </c>
      <c r="V57" s="195">
        <f t="shared" si="10"/>
        <v>8</v>
      </c>
      <c r="W57" s="156" t="str">
        <f t="shared" si="11"/>
        <v>JG11</v>
      </c>
      <c r="X57" s="196">
        <v>43172</v>
      </c>
      <c r="Y57" s="162"/>
      <c r="Z57" s="148" t="s">
        <v>465</v>
      </c>
      <c r="AA57" s="148" t="s">
        <v>460</v>
      </c>
    </row>
    <row r="58" spans="1:27" x14ac:dyDescent="0.25">
      <c r="A58" s="154" t="s">
        <v>785</v>
      </c>
      <c r="B58" s="154" t="s">
        <v>942</v>
      </c>
      <c r="C58" s="154" t="s">
        <v>943</v>
      </c>
      <c r="D58" s="154"/>
      <c r="E58" s="160">
        <v>36532</v>
      </c>
      <c r="F58" s="186" t="s">
        <v>285</v>
      </c>
      <c r="G58" s="195">
        <f t="shared" si="0"/>
        <v>17</v>
      </c>
      <c r="H58" s="156" t="str">
        <f t="shared" si="1"/>
        <v>JM</v>
      </c>
      <c r="I58" s="200">
        <v>43025</v>
      </c>
      <c r="J58" s="195">
        <f t="shared" si="2"/>
        <v>17</v>
      </c>
      <c r="K58" s="156" t="str">
        <f t="shared" si="3"/>
        <v>JM</v>
      </c>
      <c r="L58" s="196">
        <v>43046</v>
      </c>
      <c r="M58" s="195">
        <f t="shared" si="4"/>
        <v>17</v>
      </c>
      <c r="N58" s="156" t="str">
        <f t="shared" si="5"/>
        <v>JM</v>
      </c>
      <c r="O58" s="196">
        <v>43074</v>
      </c>
      <c r="P58" s="195">
        <f t="shared" si="6"/>
        <v>17</v>
      </c>
      <c r="Q58" s="156" t="str">
        <f t="shared" si="7"/>
        <v>JM</v>
      </c>
      <c r="R58" s="196">
        <v>43101</v>
      </c>
      <c r="S58" s="195">
        <f t="shared" si="8"/>
        <v>18</v>
      </c>
      <c r="T58" s="156" t="str">
        <f t="shared" si="9"/>
        <v>JM</v>
      </c>
      <c r="U58" s="196">
        <v>43116</v>
      </c>
      <c r="V58" s="195">
        <f t="shared" si="10"/>
        <v>18</v>
      </c>
      <c r="W58" s="156" t="str">
        <f t="shared" si="11"/>
        <v>JM</v>
      </c>
      <c r="X58" s="196">
        <v>43172</v>
      </c>
      <c r="Y58" s="162"/>
      <c r="Z58" s="148" t="s">
        <v>469</v>
      </c>
      <c r="AA58" s="148" t="s">
        <v>460</v>
      </c>
    </row>
    <row r="59" spans="1:27" x14ac:dyDescent="0.25">
      <c r="A59" s="154" t="s">
        <v>944</v>
      </c>
      <c r="B59" s="154" t="s">
        <v>942</v>
      </c>
      <c r="C59" s="154" t="s">
        <v>945</v>
      </c>
      <c r="D59" s="154"/>
      <c r="E59" s="160">
        <v>29649</v>
      </c>
      <c r="F59" s="186" t="s">
        <v>285</v>
      </c>
      <c r="G59" s="195">
        <f t="shared" si="0"/>
        <v>36</v>
      </c>
      <c r="H59" s="156" t="str">
        <f t="shared" si="1"/>
        <v>SM</v>
      </c>
      <c r="I59" s="200">
        <v>43025</v>
      </c>
      <c r="J59" s="195">
        <f t="shared" si="2"/>
        <v>36</v>
      </c>
      <c r="K59" s="156" t="str">
        <f t="shared" si="3"/>
        <v>SM</v>
      </c>
      <c r="L59" s="196">
        <v>43046</v>
      </c>
      <c r="M59" s="195">
        <f t="shared" si="4"/>
        <v>36</v>
      </c>
      <c r="N59" s="156" t="str">
        <f t="shared" si="5"/>
        <v>SM</v>
      </c>
      <c r="O59" s="196">
        <v>43074</v>
      </c>
      <c r="P59" s="195">
        <f t="shared" si="6"/>
        <v>36</v>
      </c>
      <c r="Q59" s="156" t="str">
        <f t="shared" si="7"/>
        <v>SM</v>
      </c>
      <c r="R59" s="196">
        <v>43101</v>
      </c>
      <c r="S59" s="195">
        <f t="shared" si="8"/>
        <v>36</v>
      </c>
      <c r="T59" s="156" t="str">
        <f t="shared" si="9"/>
        <v>SM</v>
      </c>
      <c r="U59" s="196">
        <v>43116</v>
      </c>
      <c r="V59" s="195">
        <f t="shared" si="10"/>
        <v>37</v>
      </c>
      <c r="W59" s="156" t="str">
        <f t="shared" si="11"/>
        <v>SM</v>
      </c>
      <c r="X59" s="196">
        <v>43172</v>
      </c>
      <c r="Y59" s="162"/>
      <c r="Z59" s="148" t="s">
        <v>473</v>
      </c>
      <c r="AA59" s="148" t="s">
        <v>460</v>
      </c>
    </row>
    <row r="60" spans="1:27" x14ac:dyDescent="0.25">
      <c r="A60" s="154" t="s">
        <v>559</v>
      </c>
      <c r="B60" s="154" t="s">
        <v>763</v>
      </c>
      <c r="C60" s="154" t="s">
        <v>946</v>
      </c>
      <c r="D60" s="154"/>
      <c r="E60" s="160">
        <v>39861</v>
      </c>
      <c r="F60" s="186" t="s">
        <v>300</v>
      </c>
      <c r="G60" s="195">
        <f t="shared" si="0"/>
        <v>8</v>
      </c>
      <c r="H60" s="156" t="str">
        <f t="shared" si="1"/>
        <v>JG11</v>
      </c>
      <c r="I60" s="200">
        <v>43025</v>
      </c>
      <c r="J60" s="195">
        <f t="shared" si="2"/>
        <v>8</v>
      </c>
      <c r="K60" s="156" t="str">
        <f t="shared" si="3"/>
        <v>JG11</v>
      </c>
      <c r="L60" s="196">
        <v>43046</v>
      </c>
      <c r="M60" s="195">
        <f t="shared" si="4"/>
        <v>8</v>
      </c>
      <c r="N60" s="156" t="str">
        <f t="shared" si="5"/>
        <v>JG11</v>
      </c>
      <c r="O60" s="196">
        <v>43074</v>
      </c>
      <c r="P60" s="195">
        <f t="shared" si="6"/>
        <v>8</v>
      </c>
      <c r="Q60" s="156" t="str">
        <f t="shared" si="7"/>
        <v>JG11</v>
      </c>
      <c r="R60" s="196">
        <v>43101</v>
      </c>
      <c r="S60" s="195">
        <f t="shared" si="8"/>
        <v>8</v>
      </c>
      <c r="T60" s="156" t="str">
        <f t="shared" si="9"/>
        <v>JG11</v>
      </c>
      <c r="U60" s="196">
        <v>43116</v>
      </c>
      <c r="V60" s="195">
        <f t="shared" si="10"/>
        <v>9</v>
      </c>
      <c r="W60" s="156" t="str">
        <f t="shared" si="11"/>
        <v>JG11</v>
      </c>
      <c r="X60" s="196">
        <v>43172</v>
      </c>
      <c r="Y60" s="162"/>
      <c r="Z60" s="148" t="s">
        <v>476</v>
      </c>
      <c r="AA60" s="148" t="s">
        <v>476</v>
      </c>
    </row>
    <row r="61" spans="1:27" x14ac:dyDescent="0.25">
      <c r="A61" s="161" t="s">
        <v>749</v>
      </c>
      <c r="B61" s="161" t="s">
        <v>763</v>
      </c>
      <c r="C61" s="154" t="s">
        <v>947</v>
      </c>
      <c r="D61" s="154"/>
      <c r="E61" s="160">
        <v>29072</v>
      </c>
      <c r="F61" s="186" t="s">
        <v>285</v>
      </c>
      <c r="G61" s="195">
        <f t="shared" si="0"/>
        <v>38</v>
      </c>
      <c r="H61" s="156" t="str">
        <f t="shared" si="1"/>
        <v>SM</v>
      </c>
      <c r="I61" s="200">
        <v>43025</v>
      </c>
      <c r="J61" s="195">
        <f t="shared" si="2"/>
        <v>38</v>
      </c>
      <c r="K61" s="156" t="str">
        <f t="shared" si="3"/>
        <v>SM</v>
      </c>
      <c r="L61" s="196">
        <v>43046</v>
      </c>
      <c r="M61" s="195">
        <f t="shared" si="4"/>
        <v>38</v>
      </c>
      <c r="N61" s="156" t="str">
        <f t="shared" si="5"/>
        <v>SM</v>
      </c>
      <c r="O61" s="196">
        <v>43074</v>
      </c>
      <c r="P61" s="195">
        <f t="shared" si="6"/>
        <v>38</v>
      </c>
      <c r="Q61" s="156" t="str">
        <f t="shared" si="7"/>
        <v>SM</v>
      </c>
      <c r="R61" s="196">
        <v>43101</v>
      </c>
      <c r="S61" s="195">
        <f t="shared" si="8"/>
        <v>38</v>
      </c>
      <c r="T61" s="156" t="str">
        <f t="shared" si="9"/>
        <v>SM</v>
      </c>
      <c r="U61" s="196">
        <v>43116</v>
      </c>
      <c r="V61" s="195">
        <f t="shared" si="10"/>
        <v>38</v>
      </c>
      <c r="W61" s="156" t="str">
        <f t="shared" si="11"/>
        <v>SM</v>
      </c>
      <c r="X61" s="196">
        <v>43172</v>
      </c>
      <c r="Y61" s="148"/>
      <c r="Z61" s="148" t="s">
        <v>480</v>
      </c>
      <c r="AA61" s="148" t="s">
        <v>476</v>
      </c>
    </row>
    <row r="62" spans="1:27" x14ac:dyDescent="0.25">
      <c r="A62" s="161" t="s">
        <v>948</v>
      </c>
      <c r="B62" s="161" t="s">
        <v>763</v>
      </c>
      <c r="C62" s="154" t="s">
        <v>949</v>
      </c>
      <c r="D62" s="154"/>
      <c r="E62" s="160">
        <v>39861</v>
      </c>
      <c r="F62" s="186" t="s">
        <v>300</v>
      </c>
      <c r="G62" s="195">
        <f t="shared" si="0"/>
        <v>8</v>
      </c>
      <c r="H62" s="156" t="str">
        <f t="shared" si="1"/>
        <v>JG11</v>
      </c>
      <c r="I62" s="200">
        <v>43025</v>
      </c>
      <c r="J62" s="195">
        <f t="shared" si="2"/>
        <v>8</v>
      </c>
      <c r="K62" s="156" t="str">
        <f t="shared" si="3"/>
        <v>JG11</v>
      </c>
      <c r="L62" s="196">
        <v>43046</v>
      </c>
      <c r="M62" s="195">
        <f t="shared" si="4"/>
        <v>8</v>
      </c>
      <c r="N62" s="156" t="str">
        <f t="shared" si="5"/>
        <v>JG11</v>
      </c>
      <c r="O62" s="196">
        <v>43074</v>
      </c>
      <c r="P62" s="195">
        <f t="shared" si="6"/>
        <v>8</v>
      </c>
      <c r="Q62" s="156" t="str">
        <f t="shared" si="7"/>
        <v>JG11</v>
      </c>
      <c r="R62" s="196">
        <v>43101</v>
      </c>
      <c r="S62" s="195">
        <f t="shared" si="8"/>
        <v>8</v>
      </c>
      <c r="T62" s="156" t="str">
        <f t="shared" si="9"/>
        <v>JG11</v>
      </c>
      <c r="U62" s="196">
        <v>43116</v>
      </c>
      <c r="V62" s="195">
        <f t="shared" si="10"/>
        <v>9</v>
      </c>
      <c r="W62" s="156" t="str">
        <f t="shared" si="11"/>
        <v>JG11</v>
      </c>
      <c r="X62" s="196">
        <v>43172</v>
      </c>
      <c r="Y62" s="148"/>
      <c r="Z62" s="148" t="s">
        <v>483</v>
      </c>
      <c r="AA62" s="148" t="s">
        <v>476</v>
      </c>
    </row>
    <row r="63" spans="1:27" x14ac:dyDescent="0.25">
      <c r="A63" s="154" t="s">
        <v>950</v>
      </c>
      <c r="B63" s="154" t="s">
        <v>951</v>
      </c>
      <c r="C63" s="154" t="s">
        <v>952</v>
      </c>
      <c r="D63" s="154"/>
      <c r="E63" s="160">
        <v>31071</v>
      </c>
      <c r="F63" s="187" t="s">
        <v>285</v>
      </c>
      <c r="G63" s="195">
        <f t="shared" si="0"/>
        <v>32</v>
      </c>
      <c r="H63" s="156" t="str">
        <f t="shared" si="1"/>
        <v>SM</v>
      </c>
      <c r="I63" s="200">
        <v>43025</v>
      </c>
      <c r="J63" s="195">
        <f t="shared" si="2"/>
        <v>32</v>
      </c>
      <c r="K63" s="156" t="str">
        <f t="shared" si="3"/>
        <v>SM</v>
      </c>
      <c r="L63" s="196">
        <v>43046</v>
      </c>
      <c r="M63" s="195">
        <f t="shared" si="4"/>
        <v>32</v>
      </c>
      <c r="N63" s="156" t="str">
        <f t="shared" si="5"/>
        <v>SM</v>
      </c>
      <c r="O63" s="196">
        <v>43074</v>
      </c>
      <c r="P63" s="195">
        <f t="shared" si="6"/>
        <v>32</v>
      </c>
      <c r="Q63" s="156" t="str">
        <f t="shared" si="7"/>
        <v>SM</v>
      </c>
      <c r="R63" s="196">
        <v>43101</v>
      </c>
      <c r="S63" s="195">
        <f t="shared" si="8"/>
        <v>33</v>
      </c>
      <c r="T63" s="156" t="str">
        <f t="shared" si="9"/>
        <v>SM</v>
      </c>
      <c r="U63" s="196">
        <v>43116</v>
      </c>
      <c r="V63" s="195">
        <f t="shared" si="10"/>
        <v>33</v>
      </c>
      <c r="W63" s="156" t="str">
        <f t="shared" si="11"/>
        <v>SM</v>
      </c>
      <c r="X63" s="196">
        <v>43172</v>
      </c>
      <c r="Y63" s="148"/>
      <c r="Z63" s="148" t="s">
        <v>487</v>
      </c>
      <c r="AA63" s="148" t="s">
        <v>476</v>
      </c>
    </row>
    <row r="64" spans="1:27" x14ac:dyDescent="0.25">
      <c r="A64" s="154" t="s">
        <v>353</v>
      </c>
      <c r="B64" s="154" t="s">
        <v>354</v>
      </c>
      <c r="C64" s="154" t="s">
        <v>181</v>
      </c>
      <c r="D64" s="154"/>
      <c r="E64" s="160">
        <v>30819</v>
      </c>
      <c r="F64" s="186" t="s">
        <v>300</v>
      </c>
      <c r="G64" s="195">
        <f t="shared" si="0"/>
        <v>33</v>
      </c>
      <c r="H64" s="156" t="str">
        <f t="shared" si="1"/>
        <v>SW</v>
      </c>
      <c r="I64" s="200">
        <v>43025</v>
      </c>
      <c r="J64" s="195">
        <f t="shared" si="2"/>
        <v>33</v>
      </c>
      <c r="K64" s="156" t="str">
        <f t="shared" si="3"/>
        <v>SW</v>
      </c>
      <c r="L64" s="196">
        <v>43046</v>
      </c>
      <c r="M64" s="195">
        <f t="shared" si="4"/>
        <v>33</v>
      </c>
      <c r="N64" s="156" t="str">
        <f t="shared" si="5"/>
        <v>SW</v>
      </c>
      <c r="O64" s="196">
        <v>43074</v>
      </c>
      <c r="P64" s="195">
        <f t="shared" si="6"/>
        <v>33</v>
      </c>
      <c r="Q64" s="156" t="str">
        <f t="shared" si="7"/>
        <v>SW</v>
      </c>
      <c r="R64" s="196">
        <v>43101</v>
      </c>
      <c r="S64" s="195">
        <f t="shared" si="8"/>
        <v>33</v>
      </c>
      <c r="T64" s="156" t="str">
        <f t="shared" si="9"/>
        <v>SW</v>
      </c>
      <c r="U64" s="196">
        <v>43116</v>
      </c>
      <c r="V64" s="195">
        <f t="shared" si="10"/>
        <v>33</v>
      </c>
      <c r="W64" s="156" t="str">
        <f t="shared" si="11"/>
        <v>SW</v>
      </c>
      <c r="X64" s="196">
        <v>43172</v>
      </c>
      <c r="Y64" s="162"/>
      <c r="Z64" s="148" t="s">
        <v>490</v>
      </c>
      <c r="AA64" s="148" t="s">
        <v>476</v>
      </c>
    </row>
    <row r="65" spans="1:27" x14ac:dyDescent="0.25">
      <c r="A65" s="154" t="s">
        <v>939</v>
      </c>
      <c r="B65" s="154" t="s">
        <v>953</v>
      </c>
      <c r="C65" s="154" t="s">
        <v>954</v>
      </c>
      <c r="D65" s="154"/>
      <c r="E65" s="160">
        <v>31691</v>
      </c>
      <c r="F65" s="187" t="s">
        <v>300</v>
      </c>
      <c r="G65" s="195">
        <f t="shared" si="0"/>
        <v>31</v>
      </c>
      <c r="H65" s="156" t="str">
        <f t="shared" si="1"/>
        <v>SW</v>
      </c>
      <c r="I65" s="200">
        <v>43025</v>
      </c>
      <c r="J65" s="195">
        <f t="shared" si="2"/>
        <v>31</v>
      </c>
      <c r="K65" s="156" t="str">
        <f t="shared" si="3"/>
        <v>SW</v>
      </c>
      <c r="L65" s="196">
        <v>43046</v>
      </c>
      <c r="M65" s="195">
        <f t="shared" si="4"/>
        <v>31</v>
      </c>
      <c r="N65" s="156" t="str">
        <f t="shared" si="5"/>
        <v>SW</v>
      </c>
      <c r="O65" s="196">
        <v>43074</v>
      </c>
      <c r="P65" s="195">
        <f t="shared" si="6"/>
        <v>31</v>
      </c>
      <c r="Q65" s="156" t="str">
        <f t="shared" si="7"/>
        <v>SW</v>
      </c>
      <c r="R65" s="196">
        <v>43101</v>
      </c>
      <c r="S65" s="195">
        <f t="shared" si="8"/>
        <v>31</v>
      </c>
      <c r="T65" s="156" t="str">
        <f t="shared" si="9"/>
        <v>SW</v>
      </c>
      <c r="U65" s="196">
        <v>43116</v>
      </c>
      <c r="V65" s="195">
        <f t="shared" si="10"/>
        <v>31</v>
      </c>
      <c r="W65" s="156" t="str">
        <f t="shared" si="11"/>
        <v>SW</v>
      </c>
      <c r="X65" s="196">
        <v>43172</v>
      </c>
      <c r="Y65" s="162"/>
      <c r="Z65" s="148" t="s">
        <v>493</v>
      </c>
      <c r="AA65" s="148" t="s">
        <v>493</v>
      </c>
    </row>
    <row r="66" spans="1:27" x14ac:dyDescent="0.25">
      <c r="A66" s="154" t="s">
        <v>514</v>
      </c>
      <c r="B66" s="154" t="s">
        <v>953</v>
      </c>
      <c r="C66" s="154" t="s">
        <v>955</v>
      </c>
      <c r="D66" s="154"/>
      <c r="E66" s="160">
        <v>25247</v>
      </c>
      <c r="F66" s="186" t="s">
        <v>285</v>
      </c>
      <c r="G66" s="195">
        <f t="shared" ref="G66:G129" si="12">ROUNDDOWN((I66-E66)/365,0)</f>
        <v>48</v>
      </c>
      <c r="H66" s="156" t="str">
        <f t="shared" ref="H66:H129" si="13">VLOOKUP(CONCATENATE(F66,G66),Z$1:AA$199,2,FALSE)</f>
        <v>V45</v>
      </c>
      <c r="I66" s="200">
        <v>43025</v>
      </c>
      <c r="J66" s="195">
        <f t="shared" ref="J66:J129" si="14">ROUNDDOWN((L66-E66)/365,0)</f>
        <v>48</v>
      </c>
      <c r="K66" s="156" t="str">
        <f t="shared" ref="K66:K129" si="15">VLOOKUP(CONCATENATE(F66,J66),Z$1:AA$199,2,FALSE)</f>
        <v>V45</v>
      </c>
      <c r="L66" s="196">
        <v>43046</v>
      </c>
      <c r="M66" s="195">
        <f t="shared" ref="M66:M129" si="16">ROUNDDOWN((O66-E66)/365,0)</f>
        <v>48</v>
      </c>
      <c r="N66" s="156" t="str">
        <f t="shared" ref="N66:N129" si="17">VLOOKUP(CONCATENATE(F66,M66),Z$1:AA$199,2,FALSE)</f>
        <v>V45</v>
      </c>
      <c r="O66" s="196">
        <v>43074</v>
      </c>
      <c r="P66" s="195">
        <f t="shared" ref="P66:P129" si="18">ROUNDDOWN((R66-E66)/365,0)</f>
        <v>48</v>
      </c>
      <c r="Q66" s="156" t="str">
        <f t="shared" ref="Q66:Q129" si="19">VLOOKUP(CONCATENATE(F66,P66),Z$1:AA$199,2,FALSE)</f>
        <v>V45</v>
      </c>
      <c r="R66" s="196">
        <v>43101</v>
      </c>
      <c r="S66" s="195">
        <f t="shared" ref="S66:S129" si="20">ROUNDDOWN((U66-E66)/365,0)</f>
        <v>48</v>
      </c>
      <c r="T66" s="156" t="str">
        <f t="shared" ref="T66:T129" si="21">VLOOKUP(CONCATENATE(F66,S66),Z$1:AA$199,2,FALSE)</f>
        <v>V45</v>
      </c>
      <c r="U66" s="196">
        <v>43116</v>
      </c>
      <c r="V66" s="195">
        <f t="shared" ref="V66:V129" si="22">ROUNDDOWN((X66-E66)/365,0)</f>
        <v>49</v>
      </c>
      <c r="W66" s="156" t="str">
        <f t="shared" ref="W66:W129" si="23">VLOOKUP(CONCATENATE(F66,V66),Z$1:AA$199,2,FALSE)</f>
        <v>V45</v>
      </c>
      <c r="X66" s="196">
        <v>43172</v>
      </c>
      <c r="Y66" s="162"/>
      <c r="Z66" s="148" t="s">
        <v>496</v>
      </c>
      <c r="AA66" s="148" t="s">
        <v>493</v>
      </c>
    </row>
    <row r="67" spans="1:27" x14ac:dyDescent="0.25">
      <c r="A67" s="161" t="s">
        <v>494</v>
      </c>
      <c r="B67" s="161" t="s">
        <v>956</v>
      </c>
      <c r="C67" s="154" t="s">
        <v>957</v>
      </c>
      <c r="D67" s="154"/>
      <c r="E67" s="163">
        <v>28997</v>
      </c>
      <c r="F67" s="186" t="s">
        <v>300</v>
      </c>
      <c r="G67" s="195">
        <f t="shared" si="12"/>
        <v>38</v>
      </c>
      <c r="H67" s="156" t="str">
        <f t="shared" si="13"/>
        <v>F35</v>
      </c>
      <c r="I67" s="200">
        <v>43025</v>
      </c>
      <c r="J67" s="195">
        <f t="shared" si="14"/>
        <v>38</v>
      </c>
      <c r="K67" s="156" t="str">
        <f t="shared" si="15"/>
        <v>F35</v>
      </c>
      <c r="L67" s="196">
        <v>43046</v>
      </c>
      <c r="M67" s="195">
        <f t="shared" si="16"/>
        <v>38</v>
      </c>
      <c r="N67" s="156" t="str">
        <f t="shared" si="17"/>
        <v>F35</v>
      </c>
      <c r="O67" s="196">
        <v>43074</v>
      </c>
      <c r="P67" s="195">
        <f t="shared" si="18"/>
        <v>38</v>
      </c>
      <c r="Q67" s="156" t="str">
        <f t="shared" si="19"/>
        <v>F35</v>
      </c>
      <c r="R67" s="196">
        <v>43101</v>
      </c>
      <c r="S67" s="195">
        <f t="shared" si="20"/>
        <v>38</v>
      </c>
      <c r="T67" s="156" t="str">
        <f t="shared" si="21"/>
        <v>F35</v>
      </c>
      <c r="U67" s="196">
        <v>43116</v>
      </c>
      <c r="V67" s="195">
        <f t="shared" si="22"/>
        <v>38</v>
      </c>
      <c r="W67" s="156" t="str">
        <f t="shared" si="23"/>
        <v>F35</v>
      </c>
      <c r="X67" s="196">
        <v>43172</v>
      </c>
      <c r="Y67" s="162"/>
      <c r="Z67" s="148" t="s">
        <v>499</v>
      </c>
      <c r="AA67" s="148" t="s">
        <v>493</v>
      </c>
    </row>
    <row r="68" spans="1:27" x14ac:dyDescent="0.25">
      <c r="A68" s="161" t="s">
        <v>805</v>
      </c>
      <c r="B68" s="168" t="s">
        <v>357</v>
      </c>
      <c r="C68" s="154" t="s">
        <v>958</v>
      </c>
      <c r="D68" s="169"/>
      <c r="E68" s="257">
        <v>38532</v>
      </c>
      <c r="F68" s="259" t="s">
        <v>300</v>
      </c>
      <c r="G68" s="195">
        <f t="shared" si="12"/>
        <v>12</v>
      </c>
      <c r="H68" s="156" t="str">
        <f t="shared" si="13"/>
        <v>JG13</v>
      </c>
      <c r="I68" s="200">
        <v>43025</v>
      </c>
      <c r="J68" s="195">
        <f t="shared" si="14"/>
        <v>12</v>
      </c>
      <c r="K68" s="156" t="str">
        <f t="shared" si="15"/>
        <v>JG13</v>
      </c>
      <c r="L68" s="196">
        <v>43046</v>
      </c>
      <c r="M68" s="195">
        <f t="shared" si="16"/>
        <v>12</v>
      </c>
      <c r="N68" s="156" t="str">
        <f t="shared" si="17"/>
        <v>JG13</v>
      </c>
      <c r="O68" s="196">
        <v>43074</v>
      </c>
      <c r="P68" s="195">
        <f t="shared" si="18"/>
        <v>12</v>
      </c>
      <c r="Q68" s="156" t="str">
        <f t="shared" si="19"/>
        <v>JG13</v>
      </c>
      <c r="R68" s="196">
        <v>43101</v>
      </c>
      <c r="S68" s="195">
        <f t="shared" si="20"/>
        <v>12</v>
      </c>
      <c r="T68" s="156" t="str">
        <f t="shared" si="21"/>
        <v>JG13</v>
      </c>
      <c r="U68" s="196">
        <v>43116</v>
      </c>
      <c r="V68" s="195">
        <f t="shared" si="22"/>
        <v>12</v>
      </c>
      <c r="W68" s="156" t="str">
        <f t="shared" si="23"/>
        <v>JG13</v>
      </c>
      <c r="X68" s="196">
        <v>43172</v>
      </c>
      <c r="Y68" s="162"/>
      <c r="Z68" s="148" t="s">
        <v>502</v>
      </c>
      <c r="AA68" s="148" t="s">
        <v>493</v>
      </c>
    </row>
    <row r="69" spans="1:27" x14ac:dyDescent="0.25">
      <c r="A69" s="154" t="s">
        <v>356</v>
      </c>
      <c r="B69" s="169" t="s">
        <v>357</v>
      </c>
      <c r="C69" s="154" t="s">
        <v>50</v>
      </c>
      <c r="D69" s="169" t="s">
        <v>358</v>
      </c>
      <c r="E69" s="257">
        <v>37191</v>
      </c>
      <c r="F69" s="261" t="s">
        <v>285</v>
      </c>
      <c r="G69" s="195">
        <f t="shared" si="12"/>
        <v>15</v>
      </c>
      <c r="H69" s="156" t="str">
        <f t="shared" si="13"/>
        <v>JB17</v>
      </c>
      <c r="I69" s="200">
        <v>43025</v>
      </c>
      <c r="J69" s="195">
        <f t="shared" si="14"/>
        <v>16</v>
      </c>
      <c r="K69" s="156" t="str">
        <f t="shared" si="15"/>
        <v>JB17</v>
      </c>
      <c r="L69" s="196">
        <v>43046</v>
      </c>
      <c r="M69" s="195">
        <f t="shared" si="16"/>
        <v>16</v>
      </c>
      <c r="N69" s="156" t="str">
        <f t="shared" si="17"/>
        <v>JB17</v>
      </c>
      <c r="O69" s="196">
        <v>43074</v>
      </c>
      <c r="P69" s="195">
        <f t="shared" si="18"/>
        <v>16</v>
      </c>
      <c r="Q69" s="156" t="str">
        <f t="shared" si="19"/>
        <v>JB17</v>
      </c>
      <c r="R69" s="196">
        <v>43101</v>
      </c>
      <c r="S69" s="195">
        <f t="shared" si="20"/>
        <v>16</v>
      </c>
      <c r="T69" s="156" t="str">
        <f t="shared" si="21"/>
        <v>JB17</v>
      </c>
      <c r="U69" s="196">
        <v>43116</v>
      </c>
      <c r="V69" s="195">
        <f t="shared" si="22"/>
        <v>16</v>
      </c>
      <c r="W69" s="156" t="str">
        <f t="shared" si="23"/>
        <v>JB17</v>
      </c>
      <c r="X69" s="196">
        <v>43172</v>
      </c>
      <c r="Y69" s="148"/>
      <c r="Z69" s="148" t="s">
        <v>505</v>
      </c>
      <c r="AA69" s="148" t="s">
        <v>493</v>
      </c>
    </row>
    <row r="70" spans="1:27" x14ac:dyDescent="0.25">
      <c r="A70" s="154" t="s">
        <v>364</v>
      </c>
      <c r="B70" s="169" t="s">
        <v>361</v>
      </c>
      <c r="C70" s="154" t="s">
        <v>93</v>
      </c>
      <c r="D70" s="169"/>
      <c r="E70" s="257">
        <v>29908</v>
      </c>
      <c r="F70" s="261" t="s">
        <v>285</v>
      </c>
      <c r="G70" s="195">
        <f t="shared" si="12"/>
        <v>35</v>
      </c>
      <c r="H70" s="156" t="str">
        <f t="shared" si="13"/>
        <v>SM</v>
      </c>
      <c r="I70" s="200">
        <v>43025</v>
      </c>
      <c r="J70" s="195">
        <f t="shared" si="14"/>
        <v>35</v>
      </c>
      <c r="K70" s="156" t="str">
        <f t="shared" si="15"/>
        <v>SM</v>
      </c>
      <c r="L70" s="196">
        <v>43046</v>
      </c>
      <c r="M70" s="195">
        <f t="shared" si="16"/>
        <v>36</v>
      </c>
      <c r="N70" s="156" t="str">
        <f t="shared" si="17"/>
        <v>SM</v>
      </c>
      <c r="O70" s="196">
        <v>43074</v>
      </c>
      <c r="P70" s="195">
        <f t="shared" si="18"/>
        <v>36</v>
      </c>
      <c r="Q70" s="156" t="str">
        <f t="shared" si="19"/>
        <v>SM</v>
      </c>
      <c r="R70" s="196">
        <v>43101</v>
      </c>
      <c r="S70" s="195">
        <f t="shared" si="20"/>
        <v>36</v>
      </c>
      <c r="T70" s="156" t="str">
        <f t="shared" si="21"/>
        <v>SM</v>
      </c>
      <c r="U70" s="196">
        <v>43116</v>
      </c>
      <c r="V70" s="195">
        <f t="shared" si="22"/>
        <v>36</v>
      </c>
      <c r="W70" s="156" t="str">
        <f t="shared" si="23"/>
        <v>SM</v>
      </c>
      <c r="X70" s="196">
        <v>43172</v>
      </c>
      <c r="Y70" s="148"/>
      <c r="Z70" s="148" t="s">
        <v>506</v>
      </c>
      <c r="AA70" s="148" t="s">
        <v>506</v>
      </c>
    </row>
    <row r="71" spans="1:27" x14ac:dyDescent="0.25">
      <c r="A71" s="161" t="s">
        <v>735</v>
      </c>
      <c r="B71" s="168" t="s">
        <v>361</v>
      </c>
      <c r="C71" s="154" t="s">
        <v>959</v>
      </c>
      <c r="D71" s="169"/>
      <c r="E71" s="257">
        <v>39619</v>
      </c>
      <c r="F71" s="259" t="s">
        <v>285</v>
      </c>
      <c r="G71" s="195">
        <f t="shared" si="12"/>
        <v>9</v>
      </c>
      <c r="H71" s="156" t="str">
        <f t="shared" si="13"/>
        <v>JB11</v>
      </c>
      <c r="I71" s="200">
        <v>43025</v>
      </c>
      <c r="J71" s="195">
        <f t="shared" si="14"/>
        <v>9</v>
      </c>
      <c r="K71" s="156" t="str">
        <f t="shared" si="15"/>
        <v>JB11</v>
      </c>
      <c r="L71" s="196">
        <v>43046</v>
      </c>
      <c r="M71" s="195">
        <f t="shared" si="16"/>
        <v>9</v>
      </c>
      <c r="N71" s="156" t="str">
        <f t="shared" si="17"/>
        <v>JB11</v>
      </c>
      <c r="O71" s="196">
        <v>43074</v>
      </c>
      <c r="P71" s="195">
        <f t="shared" si="18"/>
        <v>9</v>
      </c>
      <c r="Q71" s="156" t="str">
        <f t="shared" si="19"/>
        <v>JB11</v>
      </c>
      <c r="R71" s="196">
        <v>43101</v>
      </c>
      <c r="S71" s="195">
        <f t="shared" si="20"/>
        <v>9</v>
      </c>
      <c r="T71" s="156" t="str">
        <f t="shared" si="21"/>
        <v>JB11</v>
      </c>
      <c r="U71" s="196">
        <v>43116</v>
      </c>
      <c r="V71" s="195">
        <f t="shared" si="22"/>
        <v>9</v>
      </c>
      <c r="W71" s="156" t="str">
        <f t="shared" si="23"/>
        <v>JB11</v>
      </c>
      <c r="X71" s="196">
        <v>43172</v>
      </c>
      <c r="Y71" s="148"/>
      <c r="Z71" s="148" t="s">
        <v>509</v>
      </c>
      <c r="AA71" s="148" t="s">
        <v>506</v>
      </c>
    </row>
    <row r="72" spans="1:27" x14ac:dyDescent="0.25">
      <c r="A72" s="154" t="s">
        <v>667</v>
      </c>
      <c r="B72" s="169" t="s">
        <v>361</v>
      </c>
      <c r="C72" s="154" t="s">
        <v>960</v>
      </c>
      <c r="D72" s="169"/>
      <c r="E72" s="257">
        <v>38480</v>
      </c>
      <c r="F72" s="259" t="s">
        <v>285</v>
      </c>
      <c r="G72" s="195">
        <f t="shared" si="12"/>
        <v>12</v>
      </c>
      <c r="H72" s="156" t="str">
        <f t="shared" si="13"/>
        <v>JB13</v>
      </c>
      <c r="I72" s="200">
        <v>43025</v>
      </c>
      <c r="J72" s="195">
        <f t="shared" si="14"/>
        <v>12</v>
      </c>
      <c r="K72" s="156" t="str">
        <f t="shared" si="15"/>
        <v>JB13</v>
      </c>
      <c r="L72" s="196">
        <v>43046</v>
      </c>
      <c r="M72" s="195">
        <f t="shared" si="16"/>
        <v>12</v>
      </c>
      <c r="N72" s="156" t="str">
        <f t="shared" si="17"/>
        <v>JB13</v>
      </c>
      <c r="O72" s="196">
        <v>43074</v>
      </c>
      <c r="P72" s="195">
        <f t="shared" si="18"/>
        <v>12</v>
      </c>
      <c r="Q72" s="156" t="str">
        <f t="shared" si="19"/>
        <v>JB13</v>
      </c>
      <c r="R72" s="196">
        <v>43101</v>
      </c>
      <c r="S72" s="195">
        <f t="shared" si="20"/>
        <v>12</v>
      </c>
      <c r="T72" s="156" t="str">
        <f t="shared" si="21"/>
        <v>JB13</v>
      </c>
      <c r="U72" s="196">
        <v>43116</v>
      </c>
      <c r="V72" s="195">
        <f t="shared" si="22"/>
        <v>12</v>
      </c>
      <c r="W72" s="156" t="str">
        <f t="shared" si="23"/>
        <v>JB13</v>
      </c>
      <c r="X72" s="196">
        <v>43172</v>
      </c>
      <c r="Y72" s="148"/>
      <c r="Z72" s="148" t="s">
        <v>513</v>
      </c>
      <c r="AA72" s="148" t="s">
        <v>506</v>
      </c>
    </row>
    <row r="73" spans="1:27" x14ac:dyDescent="0.25">
      <c r="A73" s="154" t="s">
        <v>360</v>
      </c>
      <c r="B73" s="154" t="s">
        <v>361</v>
      </c>
      <c r="C73" s="154" t="s">
        <v>362</v>
      </c>
      <c r="D73" s="154"/>
      <c r="E73" s="163">
        <v>40530</v>
      </c>
      <c r="F73" s="187" t="s">
        <v>300</v>
      </c>
      <c r="G73" s="195">
        <f t="shared" si="12"/>
        <v>6</v>
      </c>
      <c r="H73" s="156" t="str">
        <f t="shared" si="13"/>
        <v>JG11</v>
      </c>
      <c r="I73" s="200">
        <v>43025</v>
      </c>
      <c r="J73" s="195">
        <f t="shared" si="14"/>
        <v>6</v>
      </c>
      <c r="K73" s="156" t="str">
        <f t="shared" si="15"/>
        <v>JG11</v>
      </c>
      <c r="L73" s="196">
        <v>43046</v>
      </c>
      <c r="M73" s="195">
        <f t="shared" si="16"/>
        <v>6</v>
      </c>
      <c r="N73" s="156" t="str">
        <f t="shared" si="17"/>
        <v>JG11</v>
      </c>
      <c r="O73" s="196">
        <v>43074</v>
      </c>
      <c r="P73" s="195">
        <f t="shared" si="18"/>
        <v>7</v>
      </c>
      <c r="Q73" s="156" t="str">
        <f t="shared" si="19"/>
        <v>JG11</v>
      </c>
      <c r="R73" s="196">
        <v>43101</v>
      </c>
      <c r="S73" s="195">
        <f t="shared" si="20"/>
        <v>7</v>
      </c>
      <c r="T73" s="156" t="str">
        <f t="shared" si="21"/>
        <v>JG11</v>
      </c>
      <c r="U73" s="196">
        <v>43116</v>
      </c>
      <c r="V73" s="195">
        <f t="shared" si="22"/>
        <v>7</v>
      </c>
      <c r="W73" s="156" t="str">
        <f t="shared" si="23"/>
        <v>JG11</v>
      </c>
      <c r="X73" s="196">
        <v>43172</v>
      </c>
      <c r="Y73" s="166"/>
      <c r="Z73" s="148" t="s">
        <v>516</v>
      </c>
      <c r="AA73" s="148" t="s">
        <v>506</v>
      </c>
    </row>
    <row r="74" spans="1:27" x14ac:dyDescent="0.25">
      <c r="A74" s="154" t="s">
        <v>366</v>
      </c>
      <c r="B74" s="154" t="s">
        <v>361</v>
      </c>
      <c r="C74" s="154" t="s">
        <v>367</v>
      </c>
      <c r="D74" s="154"/>
      <c r="E74" s="163">
        <v>39069</v>
      </c>
      <c r="F74" s="187" t="s">
        <v>285</v>
      </c>
      <c r="G74" s="195">
        <f t="shared" si="12"/>
        <v>10</v>
      </c>
      <c r="H74" s="156" t="str">
        <f t="shared" si="13"/>
        <v>JB11</v>
      </c>
      <c r="I74" s="200">
        <v>43025</v>
      </c>
      <c r="J74" s="195">
        <f t="shared" si="14"/>
        <v>10</v>
      </c>
      <c r="K74" s="156" t="str">
        <f t="shared" si="15"/>
        <v>JB11</v>
      </c>
      <c r="L74" s="196">
        <v>43046</v>
      </c>
      <c r="M74" s="195">
        <f t="shared" si="16"/>
        <v>10</v>
      </c>
      <c r="N74" s="156" t="str">
        <f t="shared" si="17"/>
        <v>JB11</v>
      </c>
      <c r="O74" s="196">
        <v>43074</v>
      </c>
      <c r="P74" s="195">
        <f t="shared" si="18"/>
        <v>11</v>
      </c>
      <c r="Q74" s="156" t="str">
        <f t="shared" si="19"/>
        <v>JB13</v>
      </c>
      <c r="R74" s="196">
        <v>43101</v>
      </c>
      <c r="S74" s="195">
        <f t="shared" si="20"/>
        <v>11</v>
      </c>
      <c r="T74" s="156" t="str">
        <f t="shared" si="21"/>
        <v>JB13</v>
      </c>
      <c r="U74" s="196">
        <v>43116</v>
      </c>
      <c r="V74" s="195">
        <f t="shared" si="22"/>
        <v>11</v>
      </c>
      <c r="W74" s="156" t="str">
        <f t="shared" si="23"/>
        <v>JB13</v>
      </c>
      <c r="X74" s="196">
        <v>43172</v>
      </c>
      <c r="Y74" s="148"/>
      <c r="Z74" s="148" t="s">
        <v>517</v>
      </c>
      <c r="AA74" s="148" t="s">
        <v>506</v>
      </c>
    </row>
    <row r="75" spans="1:27" x14ac:dyDescent="0.25">
      <c r="A75" s="154" t="s">
        <v>964</v>
      </c>
      <c r="B75" s="154" t="s">
        <v>962</v>
      </c>
      <c r="C75" s="154" t="s">
        <v>965</v>
      </c>
      <c r="D75" s="154"/>
      <c r="E75" s="163">
        <v>31633</v>
      </c>
      <c r="F75" s="186" t="s">
        <v>300</v>
      </c>
      <c r="G75" s="195">
        <f t="shared" si="12"/>
        <v>31</v>
      </c>
      <c r="H75" s="156" t="str">
        <f t="shared" si="13"/>
        <v>SW</v>
      </c>
      <c r="I75" s="200">
        <v>43025</v>
      </c>
      <c r="J75" s="195">
        <f t="shared" si="14"/>
        <v>31</v>
      </c>
      <c r="K75" s="156" t="str">
        <f t="shared" si="15"/>
        <v>SW</v>
      </c>
      <c r="L75" s="196">
        <v>43046</v>
      </c>
      <c r="M75" s="195">
        <f t="shared" si="16"/>
        <v>31</v>
      </c>
      <c r="N75" s="156" t="str">
        <f t="shared" si="17"/>
        <v>SW</v>
      </c>
      <c r="O75" s="196">
        <v>43074</v>
      </c>
      <c r="P75" s="195">
        <f t="shared" si="18"/>
        <v>31</v>
      </c>
      <c r="Q75" s="156" t="str">
        <f t="shared" si="19"/>
        <v>SW</v>
      </c>
      <c r="R75" s="196">
        <v>43101</v>
      </c>
      <c r="S75" s="195">
        <f t="shared" si="20"/>
        <v>31</v>
      </c>
      <c r="T75" s="156" t="str">
        <f t="shared" si="21"/>
        <v>SW</v>
      </c>
      <c r="U75" s="196">
        <v>43116</v>
      </c>
      <c r="V75" s="195">
        <f t="shared" si="22"/>
        <v>31</v>
      </c>
      <c r="W75" s="156" t="str">
        <f t="shared" si="23"/>
        <v>SW</v>
      </c>
      <c r="X75" s="196">
        <v>43172</v>
      </c>
      <c r="Y75" s="148"/>
      <c r="Z75" s="148" t="s">
        <v>519</v>
      </c>
      <c r="AA75" s="148" t="s">
        <v>519</v>
      </c>
    </row>
    <row r="76" spans="1:27" x14ac:dyDescent="0.25">
      <c r="A76" s="154" t="s">
        <v>961</v>
      </c>
      <c r="B76" s="154" t="s">
        <v>962</v>
      </c>
      <c r="C76" s="154" t="s">
        <v>963</v>
      </c>
      <c r="D76" s="154"/>
      <c r="E76" s="163">
        <v>38483</v>
      </c>
      <c r="F76" s="186" t="s">
        <v>300</v>
      </c>
      <c r="G76" s="195">
        <f t="shared" si="12"/>
        <v>12</v>
      </c>
      <c r="H76" s="156" t="str">
        <f t="shared" si="13"/>
        <v>JG13</v>
      </c>
      <c r="I76" s="200">
        <v>43025</v>
      </c>
      <c r="J76" s="195">
        <f t="shared" si="14"/>
        <v>12</v>
      </c>
      <c r="K76" s="156" t="str">
        <f t="shared" si="15"/>
        <v>JG13</v>
      </c>
      <c r="L76" s="196">
        <v>43046</v>
      </c>
      <c r="M76" s="195">
        <f t="shared" si="16"/>
        <v>12</v>
      </c>
      <c r="N76" s="156" t="str">
        <f t="shared" si="17"/>
        <v>JG13</v>
      </c>
      <c r="O76" s="196">
        <v>43074</v>
      </c>
      <c r="P76" s="195">
        <f t="shared" si="18"/>
        <v>12</v>
      </c>
      <c r="Q76" s="156" t="str">
        <f t="shared" si="19"/>
        <v>JG13</v>
      </c>
      <c r="R76" s="196">
        <v>43101</v>
      </c>
      <c r="S76" s="195">
        <f t="shared" si="20"/>
        <v>12</v>
      </c>
      <c r="T76" s="156" t="str">
        <f t="shared" si="21"/>
        <v>JG13</v>
      </c>
      <c r="U76" s="196">
        <v>43116</v>
      </c>
      <c r="V76" s="195">
        <f t="shared" si="22"/>
        <v>12</v>
      </c>
      <c r="W76" s="156" t="str">
        <f t="shared" si="23"/>
        <v>JG13</v>
      </c>
      <c r="X76" s="196">
        <v>43172</v>
      </c>
      <c r="Y76" s="166"/>
      <c r="Z76" s="148" t="s">
        <v>521</v>
      </c>
      <c r="AA76" s="148" t="s">
        <v>519</v>
      </c>
    </row>
    <row r="77" spans="1:27" x14ac:dyDescent="0.25">
      <c r="A77" s="154" t="s">
        <v>369</v>
      </c>
      <c r="B77" s="154" t="s">
        <v>370</v>
      </c>
      <c r="C77" s="154" t="s">
        <v>371</v>
      </c>
      <c r="D77" s="154"/>
      <c r="E77" s="163">
        <v>26304</v>
      </c>
      <c r="F77" s="187" t="s">
        <v>285</v>
      </c>
      <c r="G77" s="195">
        <f t="shared" si="12"/>
        <v>45</v>
      </c>
      <c r="H77" s="156" t="str">
        <f t="shared" si="13"/>
        <v>V45</v>
      </c>
      <c r="I77" s="200">
        <v>43025</v>
      </c>
      <c r="J77" s="195">
        <f t="shared" si="14"/>
        <v>45</v>
      </c>
      <c r="K77" s="156" t="str">
        <f t="shared" si="15"/>
        <v>V45</v>
      </c>
      <c r="L77" s="196">
        <v>43046</v>
      </c>
      <c r="M77" s="195">
        <f t="shared" si="16"/>
        <v>45</v>
      </c>
      <c r="N77" s="156" t="str">
        <f t="shared" si="17"/>
        <v>V45</v>
      </c>
      <c r="O77" s="196">
        <v>43074</v>
      </c>
      <c r="P77" s="195">
        <f t="shared" si="18"/>
        <v>46</v>
      </c>
      <c r="Q77" s="156" t="str">
        <f t="shared" si="19"/>
        <v>V45</v>
      </c>
      <c r="R77" s="196">
        <v>43101</v>
      </c>
      <c r="S77" s="195">
        <f t="shared" si="20"/>
        <v>46</v>
      </c>
      <c r="T77" s="156" t="str">
        <f t="shared" si="21"/>
        <v>V45</v>
      </c>
      <c r="U77" s="196">
        <v>43116</v>
      </c>
      <c r="V77" s="195">
        <f t="shared" si="22"/>
        <v>46</v>
      </c>
      <c r="W77" s="156" t="str">
        <f t="shared" si="23"/>
        <v>V45</v>
      </c>
      <c r="X77" s="196">
        <v>43172</v>
      </c>
      <c r="Y77" s="166"/>
      <c r="Z77" s="148" t="s">
        <v>524</v>
      </c>
      <c r="AA77" s="148" t="s">
        <v>519</v>
      </c>
    </row>
    <row r="78" spans="1:27" x14ac:dyDescent="0.25">
      <c r="A78" s="154" t="s">
        <v>369</v>
      </c>
      <c r="B78" s="154" t="s">
        <v>370</v>
      </c>
      <c r="C78" s="255" t="s">
        <v>371</v>
      </c>
      <c r="D78" s="255"/>
      <c r="E78" s="163">
        <v>26304</v>
      </c>
      <c r="F78" s="187" t="s">
        <v>285</v>
      </c>
      <c r="G78" s="195">
        <f t="shared" si="12"/>
        <v>45</v>
      </c>
      <c r="H78" s="156" t="str">
        <f t="shared" si="13"/>
        <v>V45</v>
      </c>
      <c r="I78" s="200">
        <v>43025</v>
      </c>
      <c r="J78" s="195">
        <f t="shared" si="14"/>
        <v>45</v>
      </c>
      <c r="K78" s="156" t="str">
        <f t="shared" si="15"/>
        <v>V45</v>
      </c>
      <c r="L78" s="196">
        <v>43046</v>
      </c>
      <c r="M78" s="195">
        <f t="shared" si="16"/>
        <v>45</v>
      </c>
      <c r="N78" s="156" t="str">
        <f t="shared" si="17"/>
        <v>V45</v>
      </c>
      <c r="O78" s="196">
        <v>43074</v>
      </c>
      <c r="P78" s="195">
        <f t="shared" si="18"/>
        <v>46</v>
      </c>
      <c r="Q78" s="156" t="str">
        <f t="shared" si="19"/>
        <v>V45</v>
      </c>
      <c r="R78" s="196">
        <v>43101</v>
      </c>
      <c r="S78" s="195">
        <f t="shared" si="20"/>
        <v>46</v>
      </c>
      <c r="T78" s="156" t="str">
        <f t="shared" si="21"/>
        <v>V45</v>
      </c>
      <c r="U78" s="196">
        <v>43116</v>
      </c>
      <c r="V78" s="195">
        <f t="shared" si="22"/>
        <v>46</v>
      </c>
      <c r="W78" s="156" t="str">
        <f t="shared" si="23"/>
        <v>V45</v>
      </c>
      <c r="X78" s="196">
        <v>43172</v>
      </c>
      <c r="Y78" s="166"/>
      <c r="Z78" s="148" t="s">
        <v>526</v>
      </c>
      <c r="AA78" s="148" t="s">
        <v>519</v>
      </c>
    </row>
    <row r="79" spans="1:27" x14ac:dyDescent="0.25">
      <c r="A79" s="154" t="s">
        <v>966</v>
      </c>
      <c r="B79" s="154" t="s">
        <v>967</v>
      </c>
      <c r="C79" s="154" t="s">
        <v>135</v>
      </c>
      <c r="D79" s="154"/>
      <c r="E79" s="163">
        <v>32038</v>
      </c>
      <c r="F79" s="186" t="s">
        <v>285</v>
      </c>
      <c r="G79" s="195">
        <f t="shared" si="12"/>
        <v>30</v>
      </c>
      <c r="H79" s="156" t="str">
        <f t="shared" si="13"/>
        <v>SM</v>
      </c>
      <c r="I79" s="200">
        <v>43025</v>
      </c>
      <c r="J79" s="195">
        <f t="shared" si="14"/>
        <v>30</v>
      </c>
      <c r="K79" s="156" t="str">
        <f t="shared" si="15"/>
        <v>SM</v>
      </c>
      <c r="L79" s="196">
        <v>43046</v>
      </c>
      <c r="M79" s="195">
        <f t="shared" si="16"/>
        <v>30</v>
      </c>
      <c r="N79" s="156" t="str">
        <f t="shared" si="17"/>
        <v>SM</v>
      </c>
      <c r="O79" s="196">
        <v>43074</v>
      </c>
      <c r="P79" s="195">
        <f t="shared" si="18"/>
        <v>30</v>
      </c>
      <c r="Q79" s="156" t="str">
        <f t="shared" si="19"/>
        <v>SM</v>
      </c>
      <c r="R79" s="196">
        <v>43101</v>
      </c>
      <c r="S79" s="195">
        <f t="shared" si="20"/>
        <v>30</v>
      </c>
      <c r="T79" s="156" t="str">
        <f t="shared" si="21"/>
        <v>SM</v>
      </c>
      <c r="U79" s="196">
        <v>43116</v>
      </c>
      <c r="V79" s="195">
        <f t="shared" si="22"/>
        <v>30</v>
      </c>
      <c r="W79" s="156" t="str">
        <f t="shared" si="23"/>
        <v>SM</v>
      </c>
      <c r="X79" s="196">
        <v>43172</v>
      </c>
      <c r="Y79" s="166"/>
      <c r="Z79" s="148" t="s">
        <v>529</v>
      </c>
      <c r="AA79" s="148" t="s">
        <v>519</v>
      </c>
    </row>
    <row r="80" spans="1:27" x14ac:dyDescent="0.25">
      <c r="A80" s="154" t="s">
        <v>373</v>
      </c>
      <c r="B80" s="154" t="s">
        <v>374</v>
      </c>
      <c r="C80" s="154" t="s">
        <v>95</v>
      </c>
      <c r="D80" s="154"/>
      <c r="E80" s="163">
        <v>31939</v>
      </c>
      <c r="F80" s="186" t="s">
        <v>285</v>
      </c>
      <c r="G80" s="195">
        <f t="shared" si="12"/>
        <v>30</v>
      </c>
      <c r="H80" s="156" t="str">
        <f t="shared" si="13"/>
        <v>SM</v>
      </c>
      <c r="I80" s="200">
        <v>43025</v>
      </c>
      <c r="J80" s="195">
        <f t="shared" si="14"/>
        <v>30</v>
      </c>
      <c r="K80" s="156" t="str">
        <f t="shared" si="15"/>
        <v>SM</v>
      </c>
      <c r="L80" s="196">
        <v>43046</v>
      </c>
      <c r="M80" s="195">
        <f t="shared" si="16"/>
        <v>30</v>
      </c>
      <c r="N80" s="156" t="str">
        <f t="shared" si="17"/>
        <v>SM</v>
      </c>
      <c r="O80" s="196">
        <v>43074</v>
      </c>
      <c r="P80" s="195">
        <f t="shared" si="18"/>
        <v>30</v>
      </c>
      <c r="Q80" s="156" t="str">
        <f t="shared" si="19"/>
        <v>SM</v>
      </c>
      <c r="R80" s="196">
        <v>43101</v>
      </c>
      <c r="S80" s="195">
        <f t="shared" si="20"/>
        <v>30</v>
      </c>
      <c r="T80" s="156" t="str">
        <f t="shared" si="21"/>
        <v>SM</v>
      </c>
      <c r="U80" s="196">
        <v>43116</v>
      </c>
      <c r="V80" s="195">
        <f t="shared" si="22"/>
        <v>30</v>
      </c>
      <c r="W80" s="156" t="str">
        <f t="shared" si="23"/>
        <v>SM</v>
      </c>
      <c r="X80" s="196">
        <v>43172</v>
      </c>
      <c r="Y80" s="148"/>
      <c r="Z80" s="148" t="s">
        <v>532</v>
      </c>
      <c r="AA80" s="148" t="s">
        <v>532</v>
      </c>
    </row>
    <row r="81" spans="1:27" x14ac:dyDescent="0.25">
      <c r="A81" s="154" t="s">
        <v>376</v>
      </c>
      <c r="B81" s="154" t="s">
        <v>377</v>
      </c>
      <c r="C81" s="154" t="s">
        <v>204</v>
      </c>
      <c r="D81" s="154"/>
      <c r="E81" s="163">
        <v>40679</v>
      </c>
      <c r="F81" s="186" t="s">
        <v>300</v>
      </c>
      <c r="G81" s="195">
        <f t="shared" si="12"/>
        <v>6</v>
      </c>
      <c r="H81" s="156" t="str">
        <f t="shared" si="13"/>
        <v>JG11</v>
      </c>
      <c r="I81" s="200">
        <v>43025</v>
      </c>
      <c r="J81" s="195">
        <f t="shared" si="14"/>
        <v>6</v>
      </c>
      <c r="K81" s="156" t="str">
        <f t="shared" si="15"/>
        <v>JG11</v>
      </c>
      <c r="L81" s="196">
        <v>43046</v>
      </c>
      <c r="M81" s="195">
        <f t="shared" si="16"/>
        <v>6</v>
      </c>
      <c r="N81" s="156" t="str">
        <f t="shared" si="17"/>
        <v>JG11</v>
      </c>
      <c r="O81" s="196">
        <v>43074</v>
      </c>
      <c r="P81" s="195">
        <f t="shared" si="18"/>
        <v>6</v>
      </c>
      <c r="Q81" s="156" t="str">
        <f t="shared" si="19"/>
        <v>JG11</v>
      </c>
      <c r="R81" s="196">
        <v>43101</v>
      </c>
      <c r="S81" s="195">
        <f t="shared" si="20"/>
        <v>6</v>
      </c>
      <c r="T81" s="156" t="str">
        <f t="shared" si="21"/>
        <v>JG11</v>
      </c>
      <c r="U81" s="196">
        <v>43116</v>
      </c>
      <c r="V81" s="195">
        <f t="shared" si="22"/>
        <v>6</v>
      </c>
      <c r="W81" s="156" t="str">
        <f t="shared" si="23"/>
        <v>JG11</v>
      </c>
      <c r="X81" s="196">
        <v>43172</v>
      </c>
      <c r="Y81" s="148"/>
      <c r="Z81" s="148" t="s">
        <v>535</v>
      </c>
      <c r="AA81" s="148" t="s">
        <v>532</v>
      </c>
    </row>
    <row r="82" spans="1:27" x14ac:dyDescent="0.25">
      <c r="A82" s="161" t="s">
        <v>379</v>
      </c>
      <c r="B82" s="161" t="s">
        <v>377</v>
      </c>
      <c r="C82" s="154" t="s">
        <v>380</v>
      </c>
      <c r="D82" s="154"/>
      <c r="E82" s="163">
        <v>30390</v>
      </c>
      <c r="F82" s="186" t="s">
        <v>285</v>
      </c>
      <c r="G82" s="195">
        <f t="shared" si="12"/>
        <v>34</v>
      </c>
      <c r="H82" s="156" t="str">
        <f t="shared" si="13"/>
        <v>SM</v>
      </c>
      <c r="I82" s="200">
        <v>43025</v>
      </c>
      <c r="J82" s="195">
        <f t="shared" si="14"/>
        <v>34</v>
      </c>
      <c r="K82" s="156" t="str">
        <f t="shared" si="15"/>
        <v>SM</v>
      </c>
      <c r="L82" s="196">
        <v>43046</v>
      </c>
      <c r="M82" s="195">
        <f t="shared" si="16"/>
        <v>34</v>
      </c>
      <c r="N82" s="156" t="str">
        <f t="shared" si="17"/>
        <v>SM</v>
      </c>
      <c r="O82" s="196">
        <v>43074</v>
      </c>
      <c r="P82" s="195">
        <f t="shared" si="18"/>
        <v>34</v>
      </c>
      <c r="Q82" s="156" t="str">
        <f t="shared" si="19"/>
        <v>SM</v>
      </c>
      <c r="R82" s="196">
        <v>43101</v>
      </c>
      <c r="S82" s="195">
        <f t="shared" si="20"/>
        <v>34</v>
      </c>
      <c r="T82" s="156" t="str">
        <f t="shared" si="21"/>
        <v>SM</v>
      </c>
      <c r="U82" s="196">
        <v>43116</v>
      </c>
      <c r="V82" s="195">
        <f t="shared" si="22"/>
        <v>35</v>
      </c>
      <c r="W82" s="156" t="str">
        <f t="shared" si="23"/>
        <v>SM</v>
      </c>
      <c r="X82" s="196">
        <v>43172</v>
      </c>
      <c r="Y82" s="148"/>
      <c r="Z82" s="148" t="s">
        <v>538</v>
      </c>
      <c r="AA82" s="148" t="s">
        <v>532</v>
      </c>
    </row>
    <row r="83" spans="1:27" x14ac:dyDescent="0.25">
      <c r="A83" s="154" t="s">
        <v>382</v>
      </c>
      <c r="B83" s="154" t="s">
        <v>383</v>
      </c>
      <c r="C83" s="154" t="s">
        <v>99</v>
      </c>
      <c r="D83" s="154"/>
      <c r="E83" s="163">
        <v>24195</v>
      </c>
      <c r="F83" s="186" t="s">
        <v>285</v>
      </c>
      <c r="G83" s="195">
        <f t="shared" si="12"/>
        <v>51</v>
      </c>
      <c r="H83" s="156" t="str">
        <f t="shared" si="13"/>
        <v>V50</v>
      </c>
      <c r="I83" s="200">
        <v>43025</v>
      </c>
      <c r="J83" s="195">
        <f t="shared" si="14"/>
        <v>51</v>
      </c>
      <c r="K83" s="156" t="str">
        <f t="shared" si="15"/>
        <v>V50</v>
      </c>
      <c r="L83" s="196">
        <v>43046</v>
      </c>
      <c r="M83" s="195">
        <f t="shared" si="16"/>
        <v>51</v>
      </c>
      <c r="N83" s="156" t="str">
        <f t="shared" si="17"/>
        <v>V50</v>
      </c>
      <c r="O83" s="196">
        <v>43074</v>
      </c>
      <c r="P83" s="195">
        <f t="shared" si="18"/>
        <v>51</v>
      </c>
      <c r="Q83" s="156" t="str">
        <f t="shared" si="19"/>
        <v>V50</v>
      </c>
      <c r="R83" s="196">
        <v>43101</v>
      </c>
      <c r="S83" s="195">
        <f t="shared" si="20"/>
        <v>51</v>
      </c>
      <c r="T83" s="156" t="str">
        <f t="shared" si="21"/>
        <v>V50</v>
      </c>
      <c r="U83" s="196">
        <v>43116</v>
      </c>
      <c r="V83" s="195">
        <f t="shared" si="22"/>
        <v>51</v>
      </c>
      <c r="W83" s="156" t="str">
        <f t="shared" si="23"/>
        <v>V50</v>
      </c>
      <c r="X83" s="196">
        <v>43172</v>
      </c>
      <c r="Y83" s="148"/>
      <c r="Z83" s="148" t="s">
        <v>540</v>
      </c>
      <c r="AA83" s="148" t="s">
        <v>532</v>
      </c>
    </row>
    <row r="84" spans="1:27" x14ac:dyDescent="0.25">
      <c r="A84" s="154" t="s">
        <v>385</v>
      </c>
      <c r="B84" s="154" t="s">
        <v>383</v>
      </c>
      <c r="C84" s="154" t="s">
        <v>147</v>
      </c>
      <c r="D84" s="154"/>
      <c r="E84" s="160">
        <v>24247</v>
      </c>
      <c r="F84" s="186" t="s">
        <v>300</v>
      </c>
      <c r="G84" s="195">
        <f t="shared" si="12"/>
        <v>51</v>
      </c>
      <c r="H84" s="156" t="str">
        <f t="shared" si="13"/>
        <v>F50</v>
      </c>
      <c r="I84" s="200">
        <v>43025</v>
      </c>
      <c r="J84" s="195">
        <f t="shared" si="14"/>
        <v>51</v>
      </c>
      <c r="K84" s="156" t="str">
        <f t="shared" si="15"/>
        <v>F50</v>
      </c>
      <c r="L84" s="196">
        <v>43046</v>
      </c>
      <c r="M84" s="195">
        <f t="shared" si="16"/>
        <v>51</v>
      </c>
      <c r="N84" s="156" t="str">
        <f t="shared" si="17"/>
        <v>F50</v>
      </c>
      <c r="O84" s="196">
        <v>43074</v>
      </c>
      <c r="P84" s="195">
        <f t="shared" si="18"/>
        <v>51</v>
      </c>
      <c r="Q84" s="156" t="str">
        <f t="shared" si="19"/>
        <v>F50</v>
      </c>
      <c r="R84" s="196">
        <v>43101</v>
      </c>
      <c r="S84" s="195">
        <f t="shared" si="20"/>
        <v>51</v>
      </c>
      <c r="T84" s="156" t="str">
        <f t="shared" si="21"/>
        <v>F50</v>
      </c>
      <c r="U84" s="196">
        <v>43116</v>
      </c>
      <c r="V84" s="195">
        <f t="shared" si="22"/>
        <v>51</v>
      </c>
      <c r="W84" s="156" t="str">
        <f t="shared" si="23"/>
        <v>F50</v>
      </c>
      <c r="X84" s="196">
        <v>43172</v>
      </c>
      <c r="Y84" s="148"/>
      <c r="Z84" s="148" t="s">
        <v>543</v>
      </c>
      <c r="AA84" s="148" t="s">
        <v>532</v>
      </c>
    </row>
    <row r="85" spans="1:27" x14ac:dyDescent="0.25">
      <c r="A85" s="161" t="s">
        <v>388</v>
      </c>
      <c r="B85" s="161" t="s">
        <v>383</v>
      </c>
      <c r="C85" s="154" t="s">
        <v>160</v>
      </c>
      <c r="D85" s="154"/>
      <c r="E85" s="160">
        <v>26920</v>
      </c>
      <c r="F85" s="186" t="s">
        <v>300</v>
      </c>
      <c r="G85" s="195">
        <f t="shared" si="12"/>
        <v>44</v>
      </c>
      <c r="H85" s="156" t="str">
        <f t="shared" si="13"/>
        <v>F40</v>
      </c>
      <c r="I85" s="200">
        <v>43025</v>
      </c>
      <c r="J85" s="195">
        <f t="shared" si="14"/>
        <v>44</v>
      </c>
      <c r="K85" s="156" t="str">
        <f t="shared" si="15"/>
        <v>F40</v>
      </c>
      <c r="L85" s="196">
        <v>43046</v>
      </c>
      <c r="M85" s="195">
        <f t="shared" si="16"/>
        <v>44</v>
      </c>
      <c r="N85" s="156" t="str">
        <f t="shared" si="17"/>
        <v>F40</v>
      </c>
      <c r="O85" s="196">
        <v>43074</v>
      </c>
      <c r="P85" s="195">
        <f t="shared" si="18"/>
        <v>44</v>
      </c>
      <c r="Q85" s="156" t="str">
        <f t="shared" si="19"/>
        <v>F40</v>
      </c>
      <c r="R85" s="196">
        <v>43101</v>
      </c>
      <c r="S85" s="195">
        <f t="shared" si="20"/>
        <v>44</v>
      </c>
      <c r="T85" s="156" t="str">
        <f t="shared" si="21"/>
        <v>F40</v>
      </c>
      <c r="U85" s="196">
        <v>43116</v>
      </c>
      <c r="V85" s="195">
        <f t="shared" si="22"/>
        <v>44</v>
      </c>
      <c r="W85" s="156" t="str">
        <f t="shared" si="23"/>
        <v>F40</v>
      </c>
      <c r="X85" s="196">
        <v>43172</v>
      </c>
      <c r="Y85" s="148"/>
      <c r="Z85" s="148" t="s">
        <v>545</v>
      </c>
      <c r="AA85" s="148" t="s">
        <v>545</v>
      </c>
    </row>
    <row r="86" spans="1:27" x14ac:dyDescent="0.25">
      <c r="A86" s="154" t="s">
        <v>968</v>
      </c>
      <c r="B86" s="154" t="s">
        <v>969</v>
      </c>
      <c r="C86" s="154" t="s">
        <v>970</v>
      </c>
      <c r="D86" s="154"/>
      <c r="E86" s="160">
        <v>31842</v>
      </c>
      <c r="F86" s="186" t="s">
        <v>300</v>
      </c>
      <c r="G86" s="195">
        <f t="shared" si="12"/>
        <v>30</v>
      </c>
      <c r="H86" s="156" t="str">
        <f t="shared" si="13"/>
        <v>SW</v>
      </c>
      <c r="I86" s="200">
        <v>43025</v>
      </c>
      <c r="J86" s="195">
        <f t="shared" si="14"/>
        <v>30</v>
      </c>
      <c r="K86" s="156" t="str">
        <f t="shared" si="15"/>
        <v>SW</v>
      </c>
      <c r="L86" s="196">
        <v>43046</v>
      </c>
      <c r="M86" s="195">
        <f t="shared" si="16"/>
        <v>30</v>
      </c>
      <c r="N86" s="156" t="str">
        <f t="shared" si="17"/>
        <v>SW</v>
      </c>
      <c r="O86" s="196">
        <v>43074</v>
      </c>
      <c r="P86" s="195">
        <f t="shared" si="18"/>
        <v>30</v>
      </c>
      <c r="Q86" s="156" t="str">
        <f t="shared" si="19"/>
        <v>SW</v>
      </c>
      <c r="R86" s="196">
        <v>43101</v>
      </c>
      <c r="S86" s="195">
        <f t="shared" si="20"/>
        <v>30</v>
      </c>
      <c r="T86" s="156" t="str">
        <f t="shared" si="21"/>
        <v>SW</v>
      </c>
      <c r="U86" s="196">
        <v>43116</v>
      </c>
      <c r="V86" s="195">
        <f t="shared" si="22"/>
        <v>31</v>
      </c>
      <c r="W86" s="156" t="str">
        <f t="shared" si="23"/>
        <v>SW</v>
      </c>
      <c r="X86" s="196">
        <v>43172</v>
      </c>
      <c r="Y86" s="148"/>
      <c r="Z86" s="148" t="s">
        <v>548</v>
      </c>
      <c r="AA86" s="148" t="s">
        <v>545</v>
      </c>
    </row>
    <row r="87" spans="1:27" x14ac:dyDescent="0.25">
      <c r="A87" s="154" t="s">
        <v>477</v>
      </c>
      <c r="B87" s="154" t="s">
        <v>971</v>
      </c>
      <c r="C87" s="154" t="s">
        <v>972</v>
      </c>
      <c r="D87" s="154"/>
      <c r="E87" s="160">
        <v>39025</v>
      </c>
      <c r="F87" s="186" t="s">
        <v>285</v>
      </c>
      <c r="G87" s="195">
        <f t="shared" si="12"/>
        <v>10</v>
      </c>
      <c r="H87" s="156" t="str">
        <f t="shared" si="13"/>
        <v>JB11</v>
      </c>
      <c r="I87" s="200">
        <v>43025</v>
      </c>
      <c r="J87" s="195">
        <f t="shared" si="14"/>
        <v>11</v>
      </c>
      <c r="K87" s="156" t="str">
        <f t="shared" si="15"/>
        <v>JB13</v>
      </c>
      <c r="L87" s="196">
        <v>43046</v>
      </c>
      <c r="M87" s="195">
        <f t="shared" si="16"/>
        <v>11</v>
      </c>
      <c r="N87" s="156" t="str">
        <f t="shared" si="17"/>
        <v>JB13</v>
      </c>
      <c r="O87" s="196">
        <v>43074</v>
      </c>
      <c r="P87" s="195">
        <f t="shared" si="18"/>
        <v>11</v>
      </c>
      <c r="Q87" s="156" t="str">
        <f t="shared" si="19"/>
        <v>JB13</v>
      </c>
      <c r="R87" s="196">
        <v>43101</v>
      </c>
      <c r="S87" s="195">
        <f t="shared" si="20"/>
        <v>11</v>
      </c>
      <c r="T87" s="156" t="str">
        <f t="shared" si="21"/>
        <v>JB13</v>
      </c>
      <c r="U87" s="196">
        <v>43116</v>
      </c>
      <c r="V87" s="195">
        <f t="shared" si="22"/>
        <v>11</v>
      </c>
      <c r="W87" s="156" t="str">
        <f t="shared" si="23"/>
        <v>JB13</v>
      </c>
      <c r="X87" s="196">
        <v>43172</v>
      </c>
      <c r="Y87" s="148"/>
      <c r="Z87" s="148" t="s">
        <v>552</v>
      </c>
      <c r="AA87" s="148" t="s">
        <v>545</v>
      </c>
    </row>
    <row r="88" spans="1:27" x14ac:dyDescent="0.25">
      <c r="A88" s="154" t="s">
        <v>973</v>
      </c>
      <c r="B88" s="154" t="s">
        <v>971</v>
      </c>
      <c r="C88" s="154" t="s">
        <v>974</v>
      </c>
      <c r="D88" s="154"/>
      <c r="E88" s="160">
        <v>40136</v>
      </c>
      <c r="F88" s="186" t="s">
        <v>300</v>
      </c>
      <c r="G88" s="195">
        <f t="shared" si="12"/>
        <v>7</v>
      </c>
      <c r="H88" s="156" t="str">
        <f t="shared" si="13"/>
        <v>JG11</v>
      </c>
      <c r="I88" s="200">
        <v>43025</v>
      </c>
      <c r="J88" s="195">
        <f t="shared" si="14"/>
        <v>7</v>
      </c>
      <c r="K88" s="156" t="str">
        <f t="shared" si="15"/>
        <v>JG11</v>
      </c>
      <c r="L88" s="196">
        <v>43046</v>
      </c>
      <c r="M88" s="195">
        <f t="shared" si="16"/>
        <v>8</v>
      </c>
      <c r="N88" s="156" t="str">
        <f t="shared" si="17"/>
        <v>JG11</v>
      </c>
      <c r="O88" s="196">
        <v>43074</v>
      </c>
      <c r="P88" s="195">
        <f t="shared" si="18"/>
        <v>8</v>
      </c>
      <c r="Q88" s="156" t="str">
        <f t="shared" si="19"/>
        <v>JG11</v>
      </c>
      <c r="R88" s="196">
        <v>43101</v>
      </c>
      <c r="S88" s="195">
        <f t="shared" si="20"/>
        <v>8</v>
      </c>
      <c r="T88" s="156" t="str">
        <f t="shared" si="21"/>
        <v>JG11</v>
      </c>
      <c r="U88" s="196">
        <v>43116</v>
      </c>
      <c r="V88" s="195">
        <f t="shared" si="22"/>
        <v>8</v>
      </c>
      <c r="W88" s="156" t="str">
        <f t="shared" si="23"/>
        <v>JG11</v>
      </c>
      <c r="X88" s="196">
        <v>43172</v>
      </c>
      <c r="Y88" s="148"/>
      <c r="Z88" s="148" t="s">
        <v>555</v>
      </c>
      <c r="AA88" s="148" t="s">
        <v>545</v>
      </c>
    </row>
    <row r="89" spans="1:27" x14ac:dyDescent="0.25">
      <c r="A89" s="154" t="s">
        <v>390</v>
      </c>
      <c r="B89" s="154" t="s">
        <v>391</v>
      </c>
      <c r="C89" s="154" t="s">
        <v>392</v>
      </c>
      <c r="D89" s="154"/>
      <c r="E89" s="163">
        <v>24095</v>
      </c>
      <c r="F89" s="187" t="s">
        <v>285</v>
      </c>
      <c r="G89" s="195">
        <f t="shared" si="12"/>
        <v>51</v>
      </c>
      <c r="H89" s="156" t="str">
        <f t="shared" si="13"/>
        <v>V50</v>
      </c>
      <c r="I89" s="200">
        <v>43025</v>
      </c>
      <c r="J89" s="195">
        <f t="shared" si="14"/>
        <v>51</v>
      </c>
      <c r="K89" s="156" t="str">
        <f t="shared" si="15"/>
        <v>V50</v>
      </c>
      <c r="L89" s="196">
        <v>43046</v>
      </c>
      <c r="M89" s="195">
        <f t="shared" si="16"/>
        <v>51</v>
      </c>
      <c r="N89" s="156" t="str">
        <f t="shared" si="17"/>
        <v>V50</v>
      </c>
      <c r="O89" s="196">
        <v>43074</v>
      </c>
      <c r="P89" s="195">
        <f t="shared" si="18"/>
        <v>52</v>
      </c>
      <c r="Q89" s="156" t="str">
        <f t="shared" si="19"/>
        <v>V50</v>
      </c>
      <c r="R89" s="196">
        <v>43101</v>
      </c>
      <c r="S89" s="195">
        <f t="shared" si="20"/>
        <v>52</v>
      </c>
      <c r="T89" s="156" t="str">
        <f t="shared" si="21"/>
        <v>V50</v>
      </c>
      <c r="U89" s="196">
        <v>43116</v>
      </c>
      <c r="V89" s="195">
        <f t="shared" si="22"/>
        <v>52</v>
      </c>
      <c r="W89" s="156" t="str">
        <f t="shared" si="23"/>
        <v>V50</v>
      </c>
      <c r="X89" s="196">
        <v>43172</v>
      </c>
      <c r="Y89" s="148"/>
      <c r="Z89" s="148" t="s">
        <v>558</v>
      </c>
      <c r="AA89" s="148" t="s">
        <v>545</v>
      </c>
    </row>
    <row r="90" spans="1:27" x14ac:dyDescent="0.25">
      <c r="A90" s="154" t="s">
        <v>394</v>
      </c>
      <c r="B90" s="154" t="s">
        <v>395</v>
      </c>
      <c r="C90" s="154" t="s">
        <v>396</v>
      </c>
      <c r="D90" s="154"/>
      <c r="E90" s="163">
        <v>23968</v>
      </c>
      <c r="F90" s="187" t="s">
        <v>285</v>
      </c>
      <c r="G90" s="195">
        <f t="shared" si="12"/>
        <v>52</v>
      </c>
      <c r="H90" s="156" t="str">
        <f t="shared" si="13"/>
        <v>V50</v>
      </c>
      <c r="I90" s="200">
        <v>43025</v>
      </c>
      <c r="J90" s="195">
        <f t="shared" si="14"/>
        <v>52</v>
      </c>
      <c r="K90" s="156" t="str">
        <f t="shared" si="15"/>
        <v>V50</v>
      </c>
      <c r="L90" s="196">
        <v>43046</v>
      </c>
      <c r="M90" s="195">
        <f t="shared" si="16"/>
        <v>52</v>
      </c>
      <c r="N90" s="156" t="str">
        <f t="shared" si="17"/>
        <v>V50</v>
      </c>
      <c r="O90" s="196">
        <v>43074</v>
      </c>
      <c r="P90" s="195">
        <f t="shared" si="18"/>
        <v>52</v>
      </c>
      <c r="Q90" s="156" t="str">
        <f t="shared" si="19"/>
        <v>V50</v>
      </c>
      <c r="R90" s="196">
        <v>43101</v>
      </c>
      <c r="S90" s="195">
        <f t="shared" si="20"/>
        <v>52</v>
      </c>
      <c r="T90" s="156" t="str">
        <f t="shared" si="21"/>
        <v>V50</v>
      </c>
      <c r="U90" s="196">
        <v>43116</v>
      </c>
      <c r="V90" s="195">
        <f t="shared" si="22"/>
        <v>52</v>
      </c>
      <c r="W90" s="156" t="str">
        <f t="shared" si="23"/>
        <v>V50</v>
      </c>
      <c r="X90" s="196">
        <v>43172</v>
      </c>
      <c r="Y90" s="148"/>
      <c r="Z90" s="148" t="s">
        <v>560</v>
      </c>
      <c r="AA90" s="148" t="s">
        <v>560</v>
      </c>
    </row>
    <row r="91" spans="1:27" x14ac:dyDescent="0.25">
      <c r="A91" s="154" t="s">
        <v>394</v>
      </c>
      <c r="B91" s="154" t="s">
        <v>395</v>
      </c>
      <c r="C91" s="255" t="s">
        <v>396</v>
      </c>
      <c r="D91" s="255"/>
      <c r="E91" s="163">
        <v>23968</v>
      </c>
      <c r="F91" s="187" t="s">
        <v>285</v>
      </c>
      <c r="G91" s="195">
        <f t="shared" si="12"/>
        <v>52</v>
      </c>
      <c r="H91" s="156" t="str">
        <f t="shared" si="13"/>
        <v>V50</v>
      </c>
      <c r="I91" s="200">
        <v>43025</v>
      </c>
      <c r="J91" s="195">
        <f t="shared" si="14"/>
        <v>52</v>
      </c>
      <c r="K91" s="156" t="str">
        <f t="shared" si="15"/>
        <v>V50</v>
      </c>
      <c r="L91" s="196">
        <v>43046</v>
      </c>
      <c r="M91" s="195">
        <f t="shared" si="16"/>
        <v>52</v>
      </c>
      <c r="N91" s="156" t="str">
        <f t="shared" si="17"/>
        <v>V50</v>
      </c>
      <c r="O91" s="196">
        <v>43074</v>
      </c>
      <c r="P91" s="195">
        <f t="shared" si="18"/>
        <v>52</v>
      </c>
      <c r="Q91" s="156" t="str">
        <f t="shared" si="19"/>
        <v>V50</v>
      </c>
      <c r="R91" s="196">
        <v>43101</v>
      </c>
      <c r="S91" s="195">
        <f t="shared" si="20"/>
        <v>52</v>
      </c>
      <c r="T91" s="156" t="str">
        <f t="shared" si="21"/>
        <v>V50</v>
      </c>
      <c r="U91" s="196">
        <v>43116</v>
      </c>
      <c r="V91" s="195">
        <f t="shared" si="22"/>
        <v>52</v>
      </c>
      <c r="W91" s="156" t="str">
        <f t="shared" si="23"/>
        <v>V50</v>
      </c>
      <c r="X91" s="196">
        <v>43172</v>
      </c>
      <c r="Y91" s="148"/>
      <c r="Z91" s="148" t="s">
        <v>561</v>
      </c>
      <c r="AA91" s="148" t="s">
        <v>560</v>
      </c>
    </row>
    <row r="92" spans="1:27" x14ac:dyDescent="0.25">
      <c r="A92" s="154" t="s">
        <v>975</v>
      </c>
      <c r="B92" s="154" t="s">
        <v>976</v>
      </c>
      <c r="C92" s="154" t="s">
        <v>977</v>
      </c>
      <c r="D92" s="154"/>
      <c r="E92" s="163">
        <v>19400</v>
      </c>
      <c r="F92" s="187" t="s">
        <v>285</v>
      </c>
      <c r="G92" s="195">
        <f t="shared" si="12"/>
        <v>64</v>
      </c>
      <c r="H92" s="156" t="str">
        <f t="shared" si="13"/>
        <v>V60</v>
      </c>
      <c r="I92" s="200">
        <v>43025</v>
      </c>
      <c r="J92" s="195">
        <f t="shared" si="14"/>
        <v>64</v>
      </c>
      <c r="K92" s="156" t="str">
        <f t="shared" si="15"/>
        <v>V60</v>
      </c>
      <c r="L92" s="196">
        <v>43046</v>
      </c>
      <c r="M92" s="195">
        <f t="shared" si="16"/>
        <v>64</v>
      </c>
      <c r="N92" s="156" t="str">
        <f t="shared" si="17"/>
        <v>V60</v>
      </c>
      <c r="O92" s="196">
        <v>43074</v>
      </c>
      <c r="P92" s="195">
        <f t="shared" si="18"/>
        <v>64</v>
      </c>
      <c r="Q92" s="156" t="str">
        <f t="shared" si="19"/>
        <v>V60</v>
      </c>
      <c r="R92" s="196">
        <v>43101</v>
      </c>
      <c r="S92" s="195">
        <f t="shared" si="20"/>
        <v>64</v>
      </c>
      <c r="T92" s="156" t="str">
        <f t="shared" si="21"/>
        <v>V60</v>
      </c>
      <c r="U92" s="196">
        <v>43116</v>
      </c>
      <c r="V92" s="195">
        <f t="shared" si="22"/>
        <v>65</v>
      </c>
      <c r="W92" s="156" t="str">
        <f t="shared" si="23"/>
        <v>V65</v>
      </c>
      <c r="X92" s="196">
        <v>43172</v>
      </c>
      <c r="Y92" s="166"/>
      <c r="Z92" s="148" t="s">
        <v>565</v>
      </c>
      <c r="AA92" s="148" t="s">
        <v>560</v>
      </c>
    </row>
    <row r="93" spans="1:27" x14ac:dyDescent="0.25">
      <c r="A93" s="161" t="s">
        <v>980</v>
      </c>
      <c r="B93" s="161" t="s">
        <v>981</v>
      </c>
      <c r="C93" s="154" t="s">
        <v>982</v>
      </c>
      <c r="D93" s="154"/>
      <c r="E93" s="163">
        <v>30055</v>
      </c>
      <c r="F93" s="188" t="s">
        <v>300</v>
      </c>
      <c r="G93" s="195">
        <f t="shared" si="12"/>
        <v>35</v>
      </c>
      <c r="H93" s="156" t="str">
        <f t="shared" si="13"/>
        <v>F35</v>
      </c>
      <c r="I93" s="200">
        <v>43025</v>
      </c>
      <c r="J93" s="195">
        <f t="shared" si="14"/>
        <v>35</v>
      </c>
      <c r="K93" s="156" t="str">
        <f t="shared" si="15"/>
        <v>F35</v>
      </c>
      <c r="L93" s="196">
        <v>43046</v>
      </c>
      <c r="M93" s="195">
        <f t="shared" si="16"/>
        <v>35</v>
      </c>
      <c r="N93" s="156" t="str">
        <f t="shared" si="17"/>
        <v>F35</v>
      </c>
      <c r="O93" s="196">
        <v>43074</v>
      </c>
      <c r="P93" s="195">
        <f t="shared" si="18"/>
        <v>35</v>
      </c>
      <c r="Q93" s="156" t="str">
        <f t="shared" si="19"/>
        <v>F35</v>
      </c>
      <c r="R93" s="196">
        <v>43101</v>
      </c>
      <c r="S93" s="195">
        <f t="shared" si="20"/>
        <v>35</v>
      </c>
      <c r="T93" s="156" t="str">
        <f t="shared" si="21"/>
        <v>F35</v>
      </c>
      <c r="U93" s="196">
        <v>43116</v>
      </c>
      <c r="V93" s="195">
        <f t="shared" si="22"/>
        <v>35</v>
      </c>
      <c r="W93" s="156" t="str">
        <f t="shared" si="23"/>
        <v>F35</v>
      </c>
      <c r="X93" s="196">
        <v>43172</v>
      </c>
      <c r="Y93" s="148"/>
      <c r="Z93" s="148" t="s">
        <v>568</v>
      </c>
      <c r="AA93" s="148" t="s">
        <v>560</v>
      </c>
    </row>
    <row r="94" spans="1:27" x14ac:dyDescent="0.25">
      <c r="A94" s="161" t="s">
        <v>494</v>
      </c>
      <c r="B94" s="161" t="s">
        <v>983</v>
      </c>
      <c r="C94" s="154" t="s">
        <v>984</v>
      </c>
      <c r="D94" s="154"/>
      <c r="E94" s="163">
        <v>39797</v>
      </c>
      <c r="F94" s="188" t="s">
        <v>300</v>
      </c>
      <c r="G94" s="195">
        <f t="shared" si="12"/>
        <v>8</v>
      </c>
      <c r="H94" s="156" t="str">
        <f t="shared" si="13"/>
        <v>JG11</v>
      </c>
      <c r="I94" s="200">
        <v>43025</v>
      </c>
      <c r="J94" s="195">
        <f t="shared" si="14"/>
        <v>8</v>
      </c>
      <c r="K94" s="156" t="str">
        <f t="shared" si="15"/>
        <v>JG11</v>
      </c>
      <c r="L94" s="196">
        <v>43046</v>
      </c>
      <c r="M94" s="195">
        <f t="shared" si="16"/>
        <v>8</v>
      </c>
      <c r="N94" s="156" t="str">
        <f t="shared" si="17"/>
        <v>JG11</v>
      </c>
      <c r="O94" s="196">
        <v>43074</v>
      </c>
      <c r="P94" s="195">
        <f t="shared" si="18"/>
        <v>9</v>
      </c>
      <c r="Q94" s="156" t="str">
        <f t="shared" si="19"/>
        <v>JG11</v>
      </c>
      <c r="R94" s="196">
        <v>43101</v>
      </c>
      <c r="S94" s="195">
        <f t="shared" si="20"/>
        <v>9</v>
      </c>
      <c r="T94" s="156" t="str">
        <f t="shared" si="21"/>
        <v>JG11</v>
      </c>
      <c r="U94" s="196">
        <v>43116</v>
      </c>
      <c r="V94" s="195">
        <f t="shared" si="22"/>
        <v>9</v>
      </c>
      <c r="W94" s="156" t="str">
        <f t="shared" si="23"/>
        <v>JG11</v>
      </c>
      <c r="X94" s="196">
        <v>43172</v>
      </c>
      <c r="Y94" s="148"/>
      <c r="Z94" s="148" t="s">
        <v>571</v>
      </c>
      <c r="AA94" s="148" t="s">
        <v>560</v>
      </c>
    </row>
    <row r="95" spans="1:27" x14ac:dyDescent="0.25">
      <c r="A95" s="164" t="s">
        <v>398</v>
      </c>
      <c r="B95" s="164" t="s">
        <v>399</v>
      </c>
      <c r="C95" s="154" t="s">
        <v>400</v>
      </c>
      <c r="D95" s="154"/>
      <c r="E95" s="165">
        <v>23644</v>
      </c>
      <c r="F95" s="189" t="s">
        <v>300</v>
      </c>
      <c r="G95" s="195">
        <f t="shared" si="12"/>
        <v>53</v>
      </c>
      <c r="H95" s="156" t="str">
        <f t="shared" si="13"/>
        <v>F50</v>
      </c>
      <c r="I95" s="200">
        <v>43025</v>
      </c>
      <c r="J95" s="195">
        <f t="shared" si="14"/>
        <v>53</v>
      </c>
      <c r="K95" s="156" t="str">
        <f t="shared" si="15"/>
        <v>F50</v>
      </c>
      <c r="L95" s="196">
        <v>43046</v>
      </c>
      <c r="M95" s="195">
        <f t="shared" si="16"/>
        <v>53</v>
      </c>
      <c r="N95" s="156" t="str">
        <f t="shared" si="17"/>
        <v>F50</v>
      </c>
      <c r="O95" s="196">
        <v>43074</v>
      </c>
      <c r="P95" s="195">
        <f t="shared" si="18"/>
        <v>53</v>
      </c>
      <c r="Q95" s="156" t="str">
        <f t="shared" si="19"/>
        <v>F50</v>
      </c>
      <c r="R95" s="196">
        <v>43101</v>
      </c>
      <c r="S95" s="195">
        <f t="shared" si="20"/>
        <v>53</v>
      </c>
      <c r="T95" s="156" t="str">
        <f t="shared" si="21"/>
        <v>F50</v>
      </c>
      <c r="U95" s="196">
        <v>43116</v>
      </c>
      <c r="V95" s="195">
        <f t="shared" si="22"/>
        <v>53</v>
      </c>
      <c r="W95" s="156" t="str">
        <f t="shared" si="23"/>
        <v>F50</v>
      </c>
      <c r="X95" s="196">
        <v>43172</v>
      </c>
      <c r="Y95" s="148"/>
      <c r="Z95" s="148" t="s">
        <v>573</v>
      </c>
      <c r="AA95" s="148" t="s">
        <v>573</v>
      </c>
    </row>
    <row r="96" spans="1:27" x14ac:dyDescent="0.25">
      <c r="A96" s="154" t="s">
        <v>403</v>
      </c>
      <c r="B96" s="164" t="s">
        <v>404</v>
      </c>
      <c r="C96" s="154" t="s">
        <v>120</v>
      </c>
      <c r="D96" s="154"/>
      <c r="E96" s="160">
        <v>28164</v>
      </c>
      <c r="F96" s="186" t="s">
        <v>300</v>
      </c>
      <c r="G96" s="195">
        <f t="shared" si="12"/>
        <v>40</v>
      </c>
      <c r="H96" s="156" t="str">
        <f t="shared" si="13"/>
        <v>F40</v>
      </c>
      <c r="I96" s="200">
        <v>43025</v>
      </c>
      <c r="J96" s="195">
        <f t="shared" si="14"/>
        <v>40</v>
      </c>
      <c r="K96" s="156" t="str">
        <f t="shared" si="15"/>
        <v>F40</v>
      </c>
      <c r="L96" s="196">
        <v>43046</v>
      </c>
      <c r="M96" s="195">
        <f t="shared" si="16"/>
        <v>40</v>
      </c>
      <c r="N96" s="156" t="str">
        <f t="shared" si="17"/>
        <v>F40</v>
      </c>
      <c r="O96" s="196">
        <v>43074</v>
      </c>
      <c r="P96" s="195">
        <f t="shared" si="18"/>
        <v>40</v>
      </c>
      <c r="Q96" s="156" t="str">
        <f t="shared" si="19"/>
        <v>F40</v>
      </c>
      <c r="R96" s="196">
        <v>43101</v>
      </c>
      <c r="S96" s="195">
        <f t="shared" si="20"/>
        <v>40</v>
      </c>
      <c r="T96" s="156" t="str">
        <f t="shared" si="21"/>
        <v>F40</v>
      </c>
      <c r="U96" s="196">
        <v>43116</v>
      </c>
      <c r="V96" s="195">
        <f t="shared" si="22"/>
        <v>41</v>
      </c>
      <c r="W96" s="156" t="str">
        <f t="shared" si="23"/>
        <v>F40</v>
      </c>
      <c r="X96" s="196">
        <v>43172</v>
      </c>
      <c r="Y96" s="148"/>
      <c r="Z96" s="148" t="s">
        <v>576</v>
      </c>
      <c r="AA96" s="148" t="s">
        <v>573</v>
      </c>
    </row>
    <row r="97" spans="1:27" x14ac:dyDescent="0.25">
      <c r="A97" s="164" t="s">
        <v>986</v>
      </c>
      <c r="B97" s="164" t="s">
        <v>404</v>
      </c>
      <c r="C97" s="154" t="s">
        <v>987</v>
      </c>
      <c r="D97" s="154"/>
      <c r="E97" s="165">
        <v>32638</v>
      </c>
      <c r="F97" s="189" t="s">
        <v>300</v>
      </c>
      <c r="G97" s="195">
        <f t="shared" si="12"/>
        <v>28</v>
      </c>
      <c r="H97" s="156" t="str">
        <f t="shared" si="13"/>
        <v>SW</v>
      </c>
      <c r="I97" s="200">
        <v>43025</v>
      </c>
      <c r="J97" s="195">
        <f t="shared" si="14"/>
        <v>28</v>
      </c>
      <c r="K97" s="156" t="str">
        <f t="shared" si="15"/>
        <v>SW</v>
      </c>
      <c r="L97" s="196">
        <v>43046</v>
      </c>
      <c r="M97" s="195">
        <f t="shared" si="16"/>
        <v>28</v>
      </c>
      <c r="N97" s="156" t="str">
        <f t="shared" si="17"/>
        <v>SW</v>
      </c>
      <c r="O97" s="196">
        <v>43074</v>
      </c>
      <c r="P97" s="195">
        <f t="shared" si="18"/>
        <v>28</v>
      </c>
      <c r="Q97" s="156" t="str">
        <f t="shared" si="19"/>
        <v>SW</v>
      </c>
      <c r="R97" s="196">
        <v>43101</v>
      </c>
      <c r="S97" s="195">
        <f t="shared" si="20"/>
        <v>28</v>
      </c>
      <c r="T97" s="156" t="str">
        <f t="shared" si="21"/>
        <v>SW</v>
      </c>
      <c r="U97" s="196">
        <v>43116</v>
      </c>
      <c r="V97" s="195">
        <f t="shared" si="22"/>
        <v>28</v>
      </c>
      <c r="W97" s="156" t="str">
        <f t="shared" si="23"/>
        <v>SW</v>
      </c>
      <c r="X97" s="196">
        <v>43172</v>
      </c>
      <c r="Y97" s="166"/>
      <c r="Z97" s="148" t="s">
        <v>578</v>
      </c>
      <c r="AA97" s="148" t="s">
        <v>573</v>
      </c>
    </row>
    <row r="98" spans="1:27" x14ac:dyDescent="0.25">
      <c r="A98" s="161" t="s">
        <v>600</v>
      </c>
      <c r="B98" s="161" t="s">
        <v>404</v>
      </c>
      <c r="C98" s="154" t="s">
        <v>985</v>
      </c>
      <c r="D98" s="154"/>
      <c r="E98" s="163">
        <v>29000</v>
      </c>
      <c r="F98" s="262" t="s">
        <v>285</v>
      </c>
      <c r="G98" s="195">
        <f t="shared" si="12"/>
        <v>38</v>
      </c>
      <c r="H98" s="156" t="str">
        <f t="shared" si="13"/>
        <v>SM</v>
      </c>
      <c r="I98" s="200">
        <v>43025</v>
      </c>
      <c r="J98" s="195">
        <f t="shared" si="14"/>
        <v>38</v>
      </c>
      <c r="K98" s="156" t="str">
        <f t="shared" si="15"/>
        <v>SM</v>
      </c>
      <c r="L98" s="196">
        <v>43046</v>
      </c>
      <c r="M98" s="195">
        <f t="shared" si="16"/>
        <v>38</v>
      </c>
      <c r="N98" s="156" t="str">
        <f t="shared" si="17"/>
        <v>SM</v>
      </c>
      <c r="O98" s="196">
        <v>43074</v>
      </c>
      <c r="P98" s="195">
        <f t="shared" si="18"/>
        <v>38</v>
      </c>
      <c r="Q98" s="156" t="str">
        <f t="shared" si="19"/>
        <v>SM</v>
      </c>
      <c r="R98" s="196">
        <v>43101</v>
      </c>
      <c r="S98" s="195">
        <f t="shared" si="20"/>
        <v>38</v>
      </c>
      <c r="T98" s="156" t="str">
        <f t="shared" si="21"/>
        <v>SM</v>
      </c>
      <c r="U98" s="196">
        <v>43116</v>
      </c>
      <c r="V98" s="195">
        <f t="shared" si="22"/>
        <v>38</v>
      </c>
      <c r="W98" s="156" t="str">
        <f t="shared" si="23"/>
        <v>SM</v>
      </c>
      <c r="X98" s="196">
        <v>43172</v>
      </c>
      <c r="Y98" s="148"/>
      <c r="Z98" s="148" t="s">
        <v>581</v>
      </c>
      <c r="AA98" s="148" t="s">
        <v>573</v>
      </c>
    </row>
    <row r="99" spans="1:27" x14ac:dyDescent="0.25">
      <c r="A99" s="164" t="s">
        <v>988</v>
      </c>
      <c r="B99" s="164" t="s">
        <v>989</v>
      </c>
      <c r="C99" s="154" t="s">
        <v>990</v>
      </c>
      <c r="D99" s="154"/>
      <c r="E99" s="165">
        <v>39391</v>
      </c>
      <c r="F99" s="189" t="s">
        <v>300</v>
      </c>
      <c r="G99" s="195">
        <f t="shared" si="12"/>
        <v>9</v>
      </c>
      <c r="H99" s="156" t="str">
        <f t="shared" si="13"/>
        <v>JG11</v>
      </c>
      <c r="I99" s="200">
        <v>43025</v>
      </c>
      <c r="J99" s="195">
        <f t="shared" si="14"/>
        <v>10</v>
      </c>
      <c r="K99" s="156" t="str">
        <f t="shared" si="15"/>
        <v>JG11</v>
      </c>
      <c r="L99" s="196">
        <v>43046</v>
      </c>
      <c r="M99" s="195">
        <f t="shared" si="16"/>
        <v>10</v>
      </c>
      <c r="N99" s="156" t="str">
        <f t="shared" si="17"/>
        <v>JG11</v>
      </c>
      <c r="O99" s="196">
        <v>43074</v>
      </c>
      <c r="P99" s="195">
        <f t="shared" si="18"/>
        <v>10</v>
      </c>
      <c r="Q99" s="156" t="str">
        <f t="shared" si="19"/>
        <v>JG11</v>
      </c>
      <c r="R99" s="196">
        <v>43101</v>
      </c>
      <c r="S99" s="195">
        <f t="shared" si="20"/>
        <v>10</v>
      </c>
      <c r="T99" s="156" t="str">
        <f t="shared" si="21"/>
        <v>JG11</v>
      </c>
      <c r="U99" s="196">
        <v>43116</v>
      </c>
      <c r="V99" s="195">
        <f t="shared" si="22"/>
        <v>10</v>
      </c>
      <c r="W99" s="156" t="str">
        <f t="shared" si="23"/>
        <v>JG11</v>
      </c>
      <c r="X99" s="196">
        <v>43172</v>
      </c>
      <c r="Y99" s="148"/>
      <c r="Z99" s="148" t="s">
        <v>584</v>
      </c>
      <c r="AA99" s="148" t="s">
        <v>573</v>
      </c>
    </row>
    <row r="100" spans="1:27" x14ac:dyDescent="0.25">
      <c r="A100" s="164" t="s">
        <v>973</v>
      </c>
      <c r="B100" s="164" t="s">
        <v>989</v>
      </c>
      <c r="C100" s="154" t="s">
        <v>991</v>
      </c>
      <c r="D100" s="154"/>
      <c r="E100" s="165">
        <v>39391</v>
      </c>
      <c r="F100" s="189" t="s">
        <v>300</v>
      </c>
      <c r="G100" s="195">
        <f t="shared" si="12"/>
        <v>9</v>
      </c>
      <c r="H100" s="156" t="str">
        <f t="shared" si="13"/>
        <v>JG11</v>
      </c>
      <c r="I100" s="200">
        <v>43025</v>
      </c>
      <c r="J100" s="195">
        <f t="shared" si="14"/>
        <v>10</v>
      </c>
      <c r="K100" s="156" t="str">
        <f t="shared" si="15"/>
        <v>JG11</v>
      </c>
      <c r="L100" s="196">
        <v>43046</v>
      </c>
      <c r="M100" s="195">
        <f t="shared" si="16"/>
        <v>10</v>
      </c>
      <c r="N100" s="156" t="str">
        <f t="shared" si="17"/>
        <v>JG11</v>
      </c>
      <c r="O100" s="196">
        <v>43074</v>
      </c>
      <c r="P100" s="195">
        <f t="shared" si="18"/>
        <v>10</v>
      </c>
      <c r="Q100" s="156" t="str">
        <f t="shared" si="19"/>
        <v>JG11</v>
      </c>
      <c r="R100" s="196">
        <v>43101</v>
      </c>
      <c r="S100" s="195">
        <f t="shared" si="20"/>
        <v>10</v>
      </c>
      <c r="T100" s="156" t="str">
        <f t="shared" si="21"/>
        <v>JG11</v>
      </c>
      <c r="U100" s="196">
        <v>43116</v>
      </c>
      <c r="V100" s="195">
        <f t="shared" si="22"/>
        <v>10</v>
      </c>
      <c r="W100" s="156" t="str">
        <f t="shared" si="23"/>
        <v>JG11</v>
      </c>
      <c r="X100" s="196">
        <v>43172</v>
      </c>
      <c r="Y100" s="148"/>
      <c r="Z100" s="148" t="s">
        <v>587</v>
      </c>
      <c r="AA100" s="148" t="s">
        <v>587</v>
      </c>
    </row>
    <row r="101" spans="1:27" x14ac:dyDescent="0.25">
      <c r="A101" s="154" t="s">
        <v>406</v>
      </c>
      <c r="B101" s="164" t="s">
        <v>407</v>
      </c>
      <c r="C101" s="154" t="s">
        <v>408</v>
      </c>
      <c r="D101" s="154"/>
      <c r="E101" s="160">
        <v>40338</v>
      </c>
      <c r="F101" s="186" t="s">
        <v>300</v>
      </c>
      <c r="G101" s="195">
        <f t="shared" si="12"/>
        <v>7</v>
      </c>
      <c r="H101" s="156" t="str">
        <f t="shared" si="13"/>
        <v>JG11</v>
      </c>
      <c r="I101" s="200">
        <v>43025</v>
      </c>
      <c r="J101" s="195">
        <f t="shared" si="14"/>
        <v>7</v>
      </c>
      <c r="K101" s="156" t="str">
        <f t="shared" si="15"/>
        <v>JG11</v>
      </c>
      <c r="L101" s="196">
        <v>43046</v>
      </c>
      <c r="M101" s="195">
        <f t="shared" si="16"/>
        <v>7</v>
      </c>
      <c r="N101" s="156" t="str">
        <f t="shared" si="17"/>
        <v>JG11</v>
      </c>
      <c r="O101" s="196">
        <v>43074</v>
      </c>
      <c r="P101" s="195">
        <f t="shared" si="18"/>
        <v>7</v>
      </c>
      <c r="Q101" s="156" t="str">
        <f t="shared" si="19"/>
        <v>JG11</v>
      </c>
      <c r="R101" s="196">
        <v>43101</v>
      </c>
      <c r="S101" s="195">
        <f t="shared" si="20"/>
        <v>7</v>
      </c>
      <c r="T101" s="156" t="str">
        <f t="shared" si="21"/>
        <v>JG11</v>
      </c>
      <c r="U101" s="196">
        <v>43116</v>
      </c>
      <c r="V101" s="195">
        <f t="shared" si="22"/>
        <v>7</v>
      </c>
      <c r="W101" s="156" t="str">
        <f t="shared" si="23"/>
        <v>JG11</v>
      </c>
      <c r="X101" s="196">
        <v>43172</v>
      </c>
      <c r="Y101" s="148"/>
      <c r="Z101" s="148" t="s">
        <v>590</v>
      </c>
      <c r="AA101" s="148" t="s">
        <v>346</v>
      </c>
    </row>
    <row r="102" spans="1:27" x14ac:dyDescent="0.25">
      <c r="A102" s="161" t="s">
        <v>345</v>
      </c>
      <c r="B102" s="161" t="s">
        <v>407</v>
      </c>
      <c r="C102" s="154" t="s">
        <v>171</v>
      </c>
      <c r="D102" s="154"/>
      <c r="E102" s="163">
        <v>29798</v>
      </c>
      <c r="F102" s="186" t="s">
        <v>285</v>
      </c>
      <c r="G102" s="195">
        <f t="shared" si="12"/>
        <v>36</v>
      </c>
      <c r="H102" s="156" t="str">
        <f t="shared" si="13"/>
        <v>SM</v>
      </c>
      <c r="I102" s="200">
        <v>43025</v>
      </c>
      <c r="J102" s="195">
        <f t="shared" si="14"/>
        <v>36</v>
      </c>
      <c r="K102" s="156" t="str">
        <f t="shared" si="15"/>
        <v>SM</v>
      </c>
      <c r="L102" s="196">
        <v>43046</v>
      </c>
      <c r="M102" s="195">
        <f t="shared" si="16"/>
        <v>36</v>
      </c>
      <c r="N102" s="156" t="str">
        <f t="shared" si="17"/>
        <v>SM</v>
      </c>
      <c r="O102" s="196">
        <v>43074</v>
      </c>
      <c r="P102" s="195">
        <f t="shared" si="18"/>
        <v>36</v>
      </c>
      <c r="Q102" s="156" t="str">
        <f t="shared" si="19"/>
        <v>SM</v>
      </c>
      <c r="R102" s="196">
        <v>43101</v>
      </c>
      <c r="S102" s="195">
        <f t="shared" si="20"/>
        <v>36</v>
      </c>
      <c r="T102" s="156" t="str">
        <f t="shared" si="21"/>
        <v>SM</v>
      </c>
      <c r="U102" s="196">
        <v>43116</v>
      </c>
      <c r="V102" s="195">
        <f t="shared" si="22"/>
        <v>36</v>
      </c>
      <c r="W102" s="156" t="str">
        <f t="shared" si="23"/>
        <v>SM</v>
      </c>
      <c r="X102" s="196">
        <v>43172</v>
      </c>
      <c r="Y102" s="148"/>
      <c r="Z102" s="148" t="s">
        <v>593</v>
      </c>
      <c r="AA102" s="148" t="s">
        <v>346</v>
      </c>
    </row>
    <row r="103" spans="1:27" x14ac:dyDescent="0.25">
      <c r="A103" s="154" t="s">
        <v>939</v>
      </c>
      <c r="B103" s="154" t="s">
        <v>978</v>
      </c>
      <c r="C103" s="154" t="s">
        <v>979</v>
      </c>
      <c r="D103" s="154"/>
      <c r="E103" s="163">
        <v>26351</v>
      </c>
      <c r="F103" s="186" t="s">
        <v>300</v>
      </c>
      <c r="G103" s="195">
        <f t="shared" si="12"/>
        <v>45</v>
      </c>
      <c r="H103" s="156" t="str">
        <f t="shared" si="13"/>
        <v>F45</v>
      </c>
      <c r="I103" s="200">
        <v>43025</v>
      </c>
      <c r="J103" s="195">
        <f t="shared" si="14"/>
        <v>45</v>
      </c>
      <c r="K103" s="156" t="str">
        <f t="shared" si="15"/>
        <v>F45</v>
      </c>
      <c r="L103" s="196">
        <v>43046</v>
      </c>
      <c r="M103" s="195">
        <f t="shared" si="16"/>
        <v>45</v>
      </c>
      <c r="N103" s="156" t="str">
        <f t="shared" si="17"/>
        <v>F45</v>
      </c>
      <c r="O103" s="196">
        <v>43074</v>
      </c>
      <c r="P103" s="195">
        <f t="shared" si="18"/>
        <v>45</v>
      </c>
      <c r="Q103" s="156" t="str">
        <f t="shared" si="19"/>
        <v>F45</v>
      </c>
      <c r="R103" s="196">
        <v>43101</v>
      </c>
      <c r="S103" s="195">
        <f t="shared" si="20"/>
        <v>45</v>
      </c>
      <c r="T103" s="156" t="str">
        <f t="shared" si="21"/>
        <v>F45</v>
      </c>
      <c r="U103" s="196">
        <v>43116</v>
      </c>
      <c r="V103" s="195">
        <f t="shared" si="22"/>
        <v>46</v>
      </c>
      <c r="W103" s="156" t="str">
        <f t="shared" si="23"/>
        <v>F45</v>
      </c>
      <c r="X103" s="196">
        <v>43172</v>
      </c>
      <c r="Y103" s="148"/>
      <c r="Z103" s="148" t="s">
        <v>596</v>
      </c>
      <c r="AA103" s="148" t="s">
        <v>346</v>
      </c>
    </row>
    <row r="104" spans="1:27" x14ac:dyDescent="0.25">
      <c r="A104" s="154" t="s">
        <v>410</v>
      </c>
      <c r="B104" s="154" t="s">
        <v>411</v>
      </c>
      <c r="C104" s="154" t="s">
        <v>164</v>
      </c>
      <c r="D104" s="154" t="s">
        <v>164</v>
      </c>
      <c r="E104" s="160">
        <v>30517</v>
      </c>
      <c r="F104" s="186" t="s">
        <v>285</v>
      </c>
      <c r="G104" s="195">
        <f t="shared" si="12"/>
        <v>34</v>
      </c>
      <c r="H104" s="156" t="str">
        <f t="shared" si="13"/>
        <v>SM</v>
      </c>
      <c r="I104" s="200">
        <v>43025</v>
      </c>
      <c r="J104" s="195">
        <f t="shared" si="14"/>
        <v>34</v>
      </c>
      <c r="K104" s="156" t="str">
        <f t="shared" si="15"/>
        <v>SM</v>
      </c>
      <c r="L104" s="196">
        <v>43046</v>
      </c>
      <c r="M104" s="195">
        <f t="shared" si="16"/>
        <v>34</v>
      </c>
      <c r="N104" s="156" t="str">
        <f t="shared" si="17"/>
        <v>SM</v>
      </c>
      <c r="O104" s="196">
        <v>43074</v>
      </c>
      <c r="P104" s="195">
        <f t="shared" si="18"/>
        <v>34</v>
      </c>
      <c r="Q104" s="156" t="str">
        <f t="shared" si="19"/>
        <v>SM</v>
      </c>
      <c r="R104" s="196">
        <v>43101</v>
      </c>
      <c r="S104" s="195">
        <f t="shared" si="20"/>
        <v>34</v>
      </c>
      <c r="T104" s="156" t="str">
        <f t="shared" si="21"/>
        <v>SM</v>
      </c>
      <c r="U104" s="196">
        <v>43116</v>
      </c>
      <c r="V104" s="195">
        <f t="shared" si="22"/>
        <v>34</v>
      </c>
      <c r="W104" s="156" t="str">
        <f t="shared" si="23"/>
        <v>SM</v>
      </c>
      <c r="X104" s="196">
        <v>43172</v>
      </c>
      <c r="Y104" s="148"/>
      <c r="Z104" s="148" t="s">
        <v>599</v>
      </c>
      <c r="AA104" s="148" t="s">
        <v>346</v>
      </c>
    </row>
    <row r="105" spans="1:27" x14ac:dyDescent="0.25">
      <c r="A105" s="154" t="s">
        <v>413</v>
      </c>
      <c r="B105" s="154" t="s">
        <v>414</v>
      </c>
      <c r="C105" s="154" t="s">
        <v>128</v>
      </c>
      <c r="D105" s="154"/>
      <c r="E105" s="160">
        <v>38664</v>
      </c>
      <c r="F105" s="186" t="s">
        <v>300</v>
      </c>
      <c r="G105" s="195">
        <f t="shared" si="12"/>
        <v>11</v>
      </c>
      <c r="H105" s="156" t="str">
        <f t="shared" si="13"/>
        <v>JG13</v>
      </c>
      <c r="I105" s="200">
        <v>43025</v>
      </c>
      <c r="J105" s="195">
        <f t="shared" si="14"/>
        <v>12</v>
      </c>
      <c r="K105" s="156" t="str">
        <f t="shared" si="15"/>
        <v>JG13</v>
      </c>
      <c r="L105" s="196">
        <v>43046</v>
      </c>
      <c r="M105" s="195">
        <f t="shared" si="16"/>
        <v>12</v>
      </c>
      <c r="N105" s="156" t="str">
        <f t="shared" si="17"/>
        <v>JG13</v>
      </c>
      <c r="O105" s="196">
        <v>43074</v>
      </c>
      <c r="P105" s="195">
        <f t="shared" si="18"/>
        <v>12</v>
      </c>
      <c r="Q105" s="156" t="str">
        <f t="shared" si="19"/>
        <v>JG13</v>
      </c>
      <c r="R105" s="196">
        <v>43101</v>
      </c>
      <c r="S105" s="195">
        <f t="shared" si="20"/>
        <v>12</v>
      </c>
      <c r="T105" s="156" t="str">
        <f t="shared" si="21"/>
        <v>JG13</v>
      </c>
      <c r="U105" s="196">
        <v>43116</v>
      </c>
      <c r="V105" s="195">
        <f t="shared" si="22"/>
        <v>12</v>
      </c>
      <c r="W105" s="156" t="str">
        <f t="shared" si="23"/>
        <v>JG13</v>
      </c>
      <c r="X105" s="196">
        <v>43172</v>
      </c>
      <c r="Y105" s="148"/>
      <c r="Z105" s="148" t="s">
        <v>601</v>
      </c>
      <c r="AA105" s="148" t="s">
        <v>346</v>
      </c>
    </row>
    <row r="106" spans="1:27" x14ac:dyDescent="0.25">
      <c r="A106" s="164" t="s">
        <v>416</v>
      </c>
      <c r="B106" s="164" t="s">
        <v>414</v>
      </c>
      <c r="C106" s="154" t="s">
        <v>417</v>
      </c>
      <c r="D106" s="154"/>
      <c r="E106" s="167">
        <v>26863</v>
      </c>
      <c r="F106" s="189" t="s">
        <v>285</v>
      </c>
      <c r="G106" s="195">
        <f t="shared" si="12"/>
        <v>44</v>
      </c>
      <c r="H106" s="156" t="str">
        <f t="shared" si="13"/>
        <v>V40</v>
      </c>
      <c r="I106" s="200">
        <v>43025</v>
      </c>
      <c r="J106" s="195">
        <f t="shared" si="14"/>
        <v>44</v>
      </c>
      <c r="K106" s="156" t="str">
        <f t="shared" si="15"/>
        <v>V40</v>
      </c>
      <c r="L106" s="196">
        <v>43046</v>
      </c>
      <c r="M106" s="195">
        <f t="shared" si="16"/>
        <v>44</v>
      </c>
      <c r="N106" s="156" t="str">
        <f t="shared" si="17"/>
        <v>V40</v>
      </c>
      <c r="O106" s="196">
        <v>43074</v>
      </c>
      <c r="P106" s="195">
        <f t="shared" si="18"/>
        <v>44</v>
      </c>
      <c r="Q106" s="156" t="str">
        <f t="shared" si="19"/>
        <v>V40</v>
      </c>
      <c r="R106" s="196">
        <v>43101</v>
      </c>
      <c r="S106" s="195">
        <f t="shared" si="20"/>
        <v>44</v>
      </c>
      <c r="T106" s="156" t="str">
        <f t="shared" si="21"/>
        <v>V40</v>
      </c>
      <c r="U106" s="196">
        <v>43116</v>
      </c>
      <c r="V106" s="195">
        <f t="shared" si="22"/>
        <v>44</v>
      </c>
      <c r="W106" s="156" t="str">
        <f t="shared" si="23"/>
        <v>V40</v>
      </c>
      <c r="X106" s="196">
        <v>43172</v>
      </c>
      <c r="Y106" s="148"/>
      <c r="Z106" s="148" t="s">
        <v>604</v>
      </c>
      <c r="AA106" s="148" t="s">
        <v>346</v>
      </c>
    </row>
    <row r="107" spans="1:27" x14ac:dyDescent="0.25">
      <c r="A107" s="154" t="s">
        <v>419</v>
      </c>
      <c r="B107" s="154" t="s">
        <v>414</v>
      </c>
      <c r="C107" s="154" t="s">
        <v>191</v>
      </c>
      <c r="D107" s="154"/>
      <c r="E107" s="160">
        <v>39744</v>
      </c>
      <c r="F107" s="186" t="s">
        <v>285</v>
      </c>
      <c r="G107" s="195">
        <f t="shared" si="12"/>
        <v>8</v>
      </c>
      <c r="H107" s="156" t="str">
        <f t="shared" si="13"/>
        <v>JB11</v>
      </c>
      <c r="I107" s="200">
        <v>43025</v>
      </c>
      <c r="J107" s="195">
        <f t="shared" si="14"/>
        <v>9</v>
      </c>
      <c r="K107" s="156" t="str">
        <f t="shared" si="15"/>
        <v>JB11</v>
      </c>
      <c r="L107" s="196">
        <v>43046</v>
      </c>
      <c r="M107" s="195">
        <f t="shared" si="16"/>
        <v>9</v>
      </c>
      <c r="N107" s="156" t="str">
        <f t="shared" si="17"/>
        <v>JB11</v>
      </c>
      <c r="O107" s="196">
        <v>43074</v>
      </c>
      <c r="P107" s="195">
        <f t="shared" si="18"/>
        <v>9</v>
      </c>
      <c r="Q107" s="156" t="str">
        <f t="shared" si="19"/>
        <v>JB11</v>
      </c>
      <c r="R107" s="196">
        <v>43101</v>
      </c>
      <c r="S107" s="195">
        <f t="shared" si="20"/>
        <v>9</v>
      </c>
      <c r="T107" s="156" t="str">
        <f t="shared" si="21"/>
        <v>JB11</v>
      </c>
      <c r="U107" s="196">
        <v>43116</v>
      </c>
      <c r="V107" s="195">
        <f t="shared" si="22"/>
        <v>9</v>
      </c>
      <c r="W107" s="156" t="str">
        <f t="shared" si="23"/>
        <v>JB11</v>
      </c>
      <c r="X107" s="196">
        <v>43172</v>
      </c>
      <c r="Y107" s="148"/>
      <c r="Z107" s="148" t="s">
        <v>607</v>
      </c>
      <c r="AA107" s="148" t="s">
        <v>346</v>
      </c>
    </row>
    <row r="108" spans="1:27" x14ac:dyDescent="0.25">
      <c r="A108" s="164" t="s">
        <v>992</v>
      </c>
      <c r="B108" s="164" t="s">
        <v>993</v>
      </c>
      <c r="C108" s="154" t="s">
        <v>994</v>
      </c>
      <c r="D108" s="154"/>
      <c r="E108" s="165">
        <v>38968</v>
      </c>
      <c r="F108" s="189" t="s">
        <v>300</v>
      </c>
      <c r="G108" s="195">
        <f t="shared" si="12"/>
        <v>11</v>
      </c>
      <c r="H108" s="156" t="str">
        <f t="shared" si="13"/>
        <v>JG13</v>
      </c>
      <c r="I108" s="200">
        <v>43025</v>
      </c>
      <c r="J108" s="195">
        <f t="shared" si="14"/>
        <v>11</v>
      </c>
      <c r="K108" s="156" t="str">
        <f t="shared" si="15"/>
        <v>JG13</v>
      </c>
      <c r="L108" s="196">
        <v>43046</v>
      </c>
      <c r="M108" s="195">
        <f t="shared" si="16"/>
        <v>11</v>
      </c>
      <c r="N108" s="156" t="str">
        <f t="shared" si="17"/>
        <v>JG13</v>
      </c>
      <c r="O108" s="196">
        <v>43074</v>
      </c>
      <c r="P108" s="195">
        <f t="shared" si="18"/>
        <v>11</v>
      </c>
      <c r="Q108" s="156" t="str">
        <f t="shared" si="19"/>
        <v>JG13</v>
      </c>
      <c r="R108" s="196">
        <v>43101</v>
      </c>
      <c r="S108" s="195">
        <f t="shared" si="20"/>
        <v>11</v>
      </c>
      <c r="T108" s="156" t="str">
        <f t="shared" si="21"/>
        <v>JG13</v>
      </c>
      <c r="U108" s="196">
        <v>43116</v>
      </c>
      <c r="V108" s="195">
        <f t="shared" si="22"/>
        <v>11</v>
      </c>
      <c r="W108" s="156" t="str">
        <f t="shared" si="23"/>
        <v>JG13</v>
      </c>
      <c r="X108" s="196">
        <v>43172</v>
      </c>
      <c r="Y108" s="148"/>
      <c r="Z108" s="148" t="s">
        <v>609</v>
      </c>
      <c r="AA108" s="148" t="s">
        <v>346</v>
      </c>
    </row>
    <row r="109" spans="1:27" x14ac:dyDescent="0.25">
      <c r="A109" s="164" t="s">
        <v>477</v>
      </c>
      <c r="B109" s="164" t="s">
        <v>995</v>
      </c>
      <c r="C109" s="154" t="s">
        <v>996</v>
      </c>
      <c r="D109" s="154"/>
      <c r="E109" s="165">
        <v>32882</v>
      </c>
      <c r="F109" s="189" t="s">
        <v>285</v>
      </c>
      <c r="G109" s="195">
        <f t="shared" si="12"/>
        <v>27</v>
      </c>
      <c r="H109" s="156" t="str">
        <f t="shared" si="13"/>
        <v>SM</v>
      </c>
      <c r="I109" s="200">
        <v>43025</v>
      </c>
      <c r="J109" s="195">
        <f t="shared" si="14"/>
        <v>27</v>
      </c>
      <c r="K109" s="156" t="str">
        <f t="shared" si="15"/>
        <v>SM</v>
      </c>
      <c r="L109" s="196">
        <v>43046</v>
      </c>
      <c r="M109" s="195">
        <f t="shared" si="16"/>
        <v>27</v>
      </c>
      <c r="N109" s="156" t="str">
        <f t="shared" si="17"/>
        <v>SM</v>
      </c>
      <c r="O109" s="196">
        <v>43074</v>
      </c>
      <c r="P109" s="195">
        <f t="shared" si="18"/>
        <v>27</v>
      </c>
      <c r="Q109" s="156" t="str">
        <f t="shared" si="19"/>
        <v>SM</v>
      </c>
      <c r="R109" s="196">
        <v>43101</v>
      </c>
      <c r="S109" s="195">
        <f t="shared" si="20"/>
        <v>28</v>
      </c>
      <c r="T109" s="156" t="str">
        <f t="shared" si="21"/>
        <v>SM</v>
      </c>
      <c r="U109" s="196">
        <v>43116</v>
      </c>
      <c r="V109" s="195">
        <f t="shared" si="22"/>
        <v>28</v>
      </c>
      <c r="W109" s="156" t="str">
        <f t="shared" si="23"/>
        <v>SM</v>
      </c>
      <c r="X109" s="196">
        <v>43172</v>
      </c>
      <c r="Y109" s="148"/>
      <c r="Z109" s="148" t="s">
        <v>611</v>
      </c>
      <c r="AA109" s="148" t="s">
        <v>346</v>
      </c>
    </row>
    <row r="110" spans="1:27" x14ac:dyDescent="0.25">
      <c r="A110" s="154" t="s">
        <v>376</v>
      </c>
      <c r="B110" s="154" t="s">
        <v>999</v>
      </c>
      <c r="C110" s="154" t="s">
        <v>1000</v>
      </c>
      <c r="D110" s="154"/>
      <c r="E110" s="160">
        <v>37194</v>
      </c>
      <c r="F110" s="186" t="s">
        <v>300</v>
      </c>
      <c r="G110" s="195">
        <f t="shared" si="12"/>
        <v>15</v>
      </c>
      <c r="H110" s="156" t="str">
        <f t="shared" si="13"/>
        <v>JG17</v>
      </c>
      <c r="I110" s="200">
        <v>43025</v>
      </c>
      <c r="J110" s="195">
        <f t="shared" si="14"/>
        <v>16</v>
      </c>
      <c r="K110" s="156" t="str">
        <f t="shared" si="15"/>
        <v>JG17</v>
      </c>
      <c r="L110" s="196">
        <v>43046</v>
      </c>
      <c r="M110" s="195">
        <f t="shared" si="16"/>
        <v>16</v>
      </c>
      <c r="N110" s="156" t="str">
        <f t="shared" si="17"/>
        <v>JG17</v>
      </c>
      <c r="O110" s="196">
        <v>43074</v>
      </c>
      <c r="P110" s="195">
        <f t="shared" si="18"/>
        <v>16</v>
      </c>
      <c r="Q110" s="156" t="str">
        <f t="shared" si="19"/>
        <v>JG17</v>
      </c>
      <c r="R110" s="196">
        <v>43101</v>
      </c>
      <c r="S110" s="195">
        <f t="shared" si="20"/>
        <v>16</v>
      </c>
      <c r="T110" s="156" t="str">
        <f t="shared" si="21"/>
        <v>JG17</v>
      </c>
      <c r="U110" s="196">
        <v>43116</v>
      </c>
      <c r="V110" s="195">
        <f t="shared" si="22"/>
        <v>16</v>
      </c>
      <c r="W110" s="156" t="str">
        <f t="shared" si="23"/>
        <v>JG17</v>
      </c>
      <c r="X110" s="196">
        <v>43172</v>
      </c>
      <c r="Y110" s="148"/>
      <c r="Z110" s="148" t="s">
        <v>614</v>
      </c>
      <c r="AA110" s="148" t="s">
        <v>346</v>
      </c>
    </row>
    <row r="111" spans="1:27" x14ac:dyDescent="0.25">
      <c r="A111" s="154" t="s">
        <v>420</v>
      </c>
      <c r="B111" s="154" t="s">
        <v>421</v>
      </c>
      <c r="C111" s="154" t="s">
        <v>422</v>
      </c>
      <c r="D111" s="154"/>
      <c r="E111" s="160">
        <v>39127</v>
      </c>
      <c r="F111" s="186" t="s">
        <v>300</v>
      </c>
      <c r="G111" s="195">
        <f t="shared" si="12"/>
        <v>10</v>
      </c>
      <c r="H111" s="156" t="str">
        <f t="shared" si="13"/>
        <v>JG11</v>
      </c>
      <c r="I111" s="200">
        <v>43025</v>
      </c>
      <c r="J111" s="195">
        <f t="shared" si="14"/>
        <v>10</v>
      </c>
      <c r="K111" s="156" t="str">
        <f t="shared" si="15"/>
        <v>JG11</v>
      </c>
      <c r="L111" s="196">
        <v>43046</v>
      </c>
      <c r="M111" s="195">
        <f t="shared" si="16"/>
        <v>10</v>
      </c>
      <c r="N111" s="156" t="str">
        <f t="shared" si="17"/>
        <v>JG11</v>
      </c>
      <c r="O111" s="196">
        <v>43074</v>
      </c>
      <c r="P111" s="195">
        <f t="shared" si="18"/>
        <v>10</v>
      </c>
      <c r="Q111" s="156" t="str">
        <f t="shared" si="19"/>
        <v>JG11</v>
      </c>
      <c r="R111" s="196">
        <v>43101</v>
      </c>
      <c r="S111" s="195">
        <f t="shared" si="20"/>
        <v>10</v>
      </c>
      <c r="T111" s="156" t="str">
        <f t="shared" si="21"/>
        <v>JG11</v>
      </c>
      <c r="U111" s="196">
        <v>43116</v>
      </c>
      <c r="V111" s="195">
        <f t="shared" si="22"/>
        <v>11</v>
      </c>
      <c r="W111" s="156" t="str">
        <f t="shared" si="23"/>
        <v>JG13</v>
      </c>
      <c r="X111" s="196">
        <v>43172</v>
      </c>
      <c r="Y111" s="148"/>
      <c r="Z111" s="148" t="s">
        <v>617</v>
      </c>
      <c r="AA111" s="148" t="s">
        <v>318</v>
      </c>
    </row>
    <row r="112" spans="1:27" x14ac:dyDescent="0.25">
      <c r="A112" s="161" t="s">
        <v>424</v>
      </c>
      <c r="B112" s="161" t="s">
        <v>421</v>
      </c>
      <c r="C112" s="154" t="s">
        <v>159</v>
      </c>
      <c r="D112" s="154"/>
      <c r="E112" s="160">
        <v>25771</v>
      </c>
      <c r="F112" s="186" t="s">
        <v>300</v>
      </c>
      <c r="G112" s="195">
        <f t="shared" si="12"/>
        <v>47</v>
      </c>
      <c r="H112" s="156" t="str">
        <f t="shared" si="13"/>
        <v>F45</v>
      </c>
      <c r="I112" s="200">
        <v>43025</v>
      </c>
      <c r="J112" s="195">
        <f t="shared" si="14"/>
        <v>47</v>
      </c>
      <c r="K112" s="156" t="str">
        <f t="shared" si="15"/>
        <v>F45</v>
      </c>
      <c r="L112" s="196">
        <v>43046</v>
      </c>
      <c r="M112" s="195">
        <f t="shared" si="16"/>
        <v>47</v>
      </c>
      <c r="N112" s="156" t="str">
        <f t="shared" si="17"/>
        <v>F45</v>
      </c>
      <c r="O112" s="196">
        <v>43074</v>
      </c>
      <c r="P112" s="195">
        <f t="shared" si="18"/>
        <v>47</v>
      </c>
      <c r="Q112" s="156" t="str">
        <f t="shared" si="19"/>
        <v>F45</v>
      </c>
      <c r="R112" s="196">
        <v>43101</v>
      </c>
      <c r="S112" s="195">
        <f t="shared" si="20"/>
        <v>47</v>
      </c>
      <c r="T112" s="156" t="str">
        <f t="shared" si="21"/>
        <v>F45</v>
      </c>
      <c r="U112" s="196">
        <v>43116</v>
      </c>
      <c r="V112" s="195">
        <f t="shared" si="22"/>
        <v>47</v>
      </c>
      <c r="W112" s="156" t="str">
        <f t="shared" si="23"/>
        <v>F45</v>
      </c>
      <c r="X112" s="196">
        <v>43172</v>
      </c>
      <c r="Y112" s="148"/>
      <c r="Z112" s="148" t="s">
        <v>621</v>
      </c>
      <c r="AA112" s="148" t="s">
        <v>318</v>
      </c>
    </row>
    <row r="113" spans="1:27" x14ac:dyDescent="0.25">
      <c r="A113" s="154" t="s">
        <v>394</v>
      </c>
      <c r="B113" s="154" t="s">
        <v>421</v>
      </c>
      <c r="C113" s="154" t="s">
        <v>165</v>
      </c>
      <c r="D113" s="154"/>
      <c r="E113" s="160">
        <v>25636</v>
      </c>
      <c r="F113" s="186" t="s">
        <v>285</v>
      </c>
      <c r="G113" s="195">
        <f t="shared" si="12"/>
        <v>47</v>
      </c>
      <c r="H113" s="156" t="str">
        <f t="shared" si="13"/>
        <v>V45</v>
      </c>
      <c r="I113" s="200">
        <v>43025</v>
      </c>
      <c r="J113" s="195">
        <f t="shared" si="14"/>
        <v>47</v>
      </c>
      <c r="K113" s="156" t="str">
        <f t="shared" si="15"/>
        <v>V45</v>
      </c>
      <c r="L113" s="196">
        <v>43046</v>
      </c>
      <c r="M113" s="195">
        <f t="shared" si="16"/>
        <v>47</v>
      </c>
      <c r="N113" s="156" t="str">
        <f t="shared" si="17"/>
        <v>V45</v>
      </c>
      <c r="O113" s="196">
        <v>43074</v>
      </c>
      <c r="P113" s="195">
        <f t="shared" si="18"/>
        <v>47</v>
      </c>
      <c r="Q113" s="156" t="str">
        <f t="shared" si="19"/>
        <v>V45</v>
      </c>
      <c r="R113" s="196">
        <v>43101</v>
      </c>
      <c r="S113" s="195">
        <f t="shared" si="20"/>
        <v>47</v>
      </c>
      <c r="T113" s="156" t="str">
        <f t="shared" si="21"/>
        <v>V45</v>
      </c>
      <c r="U113" s="196">
        <v>43116</v>
      </c>
      <c r="V113" s="195">
        <f t="shared" si="22"/>
        <v>48</v>
      </c>
      <c r="W113" s="156" t="str">
        <f t="shared" si="23"/>
        <v>V45</v>
      </c>
      <c r="X113" s="196">
        <v>43172</v>
      </c>
      <c r="Y113" s="148"/>
      <c r="Z113" s="148" t="s">
        <v>625</v>
      </c>
      <c r="AA113" s="148" t="s">
        <v>319</v>
      </c>
    </row>
    <row r="114" spans="1:27" x14ac:dyDescent="0.25">
      <c r="A114" s="164" t="s">
        <v>997</v>
      </c>
      <c r="B114" s="164" t="s">
        <v>421</v>
      </c>
      <c r="C114" s="154" t="s">
        <v>998</v>
      </c>
      <c r="D114" s="154"/>
      <c r="E114" s="165">
        <v>39646</v>
      </c>
      <c r="F114" s="189" t="s">
        <v>285</v>
      </c>
      <c r="G114" s="195">
        <f t="shared" si="12"/>
        <v>9</v>
      </c>
      <c r="H114" s="156" t="str">
        <f t="shared" si="13"/>
        <v>JB11</v>
      </c>
      <c r="I114" s="200">
        <v>43025</v>
      </c>
      <c r="J114" s="195">
        <f t="shared" si="14"/>
        <v>9</v>
      </c>
      <c r="K114" s="156" t="str">
        <f t="shared" si="15"/>
        <v>JB11</v>
      </c>
      <c r="L114" s="196">
        <v>43046</v>
      </c>
      <c r="M114" s="195">
        <f t="shared" si="16"/>
        <v>9</v>
      </c>
      <c r="N114" s="156" t="str">
        <f t="shared" si="17"/>
        <v>JB11</v>
      </c>
      <c r="O114" s="196">
        <v>43074</v>
      </c>
      <c r="P114" s="195">
        <f t="shared" si="18"/>
        <v>9</v>
      </c>
      <c r="Q114" s="156" t="str">
        <f t="shared" si="19"/>
        <v>JB11</v>
      </c>
      <c r="R114" s="196">
        <v>43101</v>
      </c>
      <c r="S114" s="195">
        <f t="shared" si="20"/>
        <v>9</v>
      </c>
      <c r="T114" s="156" t="str">
        <f t="shared" si="21"/>
        <v>JB11</v>
      </c>
      <c r="U114" s="196">
        <v>43116</v>
      </c>
      <c r="V114" s="195">
        <f t="shared" si="22"/>
        <v>9</v>
      </c>
      <c r="W114" s="156" t="str">
        <f t="shared" si="23"/>
        <v>JB11</v>
      </c>
      <c r="X114" s="196">
        <v>43172</v>
      </c>
      <c r="Y114" s="162"/>
      <c r="Z114" s="148" t="s">
        <v>630</v>
      </c>
      <c r="AA114" s="148" t="s">
        <v>319</v>
      </c>
    </row>
    <row r="115" spans="1:27" x14ac:dyDescent="0.25">
      <c r="A115" s="154" t="s">
        <v>691</v>
      </c>
      <c r="B115" s="154" t="s">
        <v>428</v>
      </c>
      <c r="C115" s="154" t="s">
        <v>1001</v>
      </c>
      <c r="D115" s="154"/>
      <c r="E115" s="160">
        <v>37769</v>
      </c>
      <c r="F115" s="187" t="s">
        <v>300</v>
      </c>
      <c r="G115" s="195">
        <f t="shared" si="12"/>
        <v>14</v>
      </c>
      <c r="H115" s="156" t="str">
        <f t="shared" si="13"/>
        <v>JG15</v>
      </c>
      <c r="I115" s="200">
        <v>43025</v>
      </c>
      <c r="J115" s="195">
        <f t="shared" si="14"/>
        <v>14</v>
      </c>
      <c r="K115" s="156" t="str">
        <f t="shared" si="15"/>
        <v>JG15</v>
      </c>
      <c r="L115" s="196">
        <v>43046</v>
      </c>
      <c r="M115" s="195">
        <f t="shared" si="16"/>
        <v>14</v>
      </c>
      <c r="N115" s="156" t="str">
        <f t="shared" si="17"/>
        <v>JG15</v>
      </c>
      <c r="O115" s="196">
        <v>43074</v>
      </c>
      <c r="P115" s="195">
        <f t="shared" si="18"/>
        <v>14</v>
      </c>
      <c r="Q115" s="156" t="str">
        <f t="shared" si="19"/>
        <v>JG15</v>
      </c>
      <c r="R115" s="196">
        <v>43101</v>
      </c>
      <c r="S115" s="195">
        <f t="shared" si="20"/>
        <v>14</v>
      </c>
      <c r="T115" s="156" t="str">
        <f t="shared" si="21"/>
        <v>JG15</v>
      </c>
      <c r="U115" s="196">
        <v>43116</v>
      </c>
      <c r="V115" s="195">
        <f t="shared" si="22"/>
        <v>14</v>
      </c>
      <c r="W115" s="156" t="str">
        <f t="shared" si="23"/>
        <v>JG15</v>
      </c>
      <c r="X115" s="196">
        <v>43172</v>
      </c>
      <c r="Y115" s="166"/>
      <c r="Z115" s="148" t="s">
        <v>634</v>
      </c>
      <c r="AA115" s="148" t="s">
        <v>286</v>
      </c>
    </row>
    <row r="116" spans="1:27" x14ac:dyDescent="0.25">
      <c r="A116" s="154" t="s">
        <v>307</v>
      </c>
      <c r="B116" s="154" t="s">
        <v>428</v>
      </c>
      <c r="C116" s="154" t="s">
        <v>1009</v>
      </c>
      <c r="D116" s="154"/>
      <c r="E116" s="160">
        <v>37336</v>
      </c>
      <c r="F116" s="186" t="s">
        <v>285</v>
      </c>
      <c r="G116" s="195">
        <f t="shared" si="12"/>
        <v>15</v>
      </c>
      <c r="H116" s="156" t="str">
        <f t="shared" si="13"/>
        <v>JB17</v>
      </c>
      <c r="I116" s="200">
        <v>43025</v>
      </c>
      <c r="J116" s="195">
        <f t="shared" si="14"/>
        <v>15</v>
      </c>
      <c r="K116" s="156" t="str">
        <f t="shared" si="15"/>
        <v>JB17</v>
      </c>
      <c r="L116" s="196">
        <v>43046</v>
      </c>
      <c r="M116" s="195">
        <f t="shared" si="16"/>
        <v>15</v>
      </c>
      <c r="N116" s="156" t="str">
        <f t="shared" si="17"/>
        <v>JB17</v>
      </c>
      <c r="O116" s="196">
        <v>43074</v>
      </c>
      <c r="P116" s="195">
        <f t="shared" si="18"/>
        <v>15</v>
      </c>
      <c r="Q116" s="156" t="str">
        <f t="shared" si="19"/>
        <v>JB17</v>
      </c>
      <c r="R116" s="196">
        <v>43101</v>
      </c>
      <c r="S116" s="195">
        <f t="shared" si="20"/>
        <v>15</v>
      </c>
      <c r="T116" s="156" t="str">
        <f t="shared" si="21"/>
        <v>JB17</v>
      </c>
      <c r="U116" s="196">
        <v>43116</v>
      </c>
      <c r="V116" s="195">
        <f t="shared" si="22"/>
        <v>15</v>
      </c>
      <c r="W116" s="156" t="str">
        <f t="shared" si="23"/>
        <v>JB17</v>
      </c>
      <c r="X116" s="196">
        <v>43172</v>
      </c>
      <c r="Y116" s="148"/>
      <c r="Z116" s="148" t="s">
        <v>638</v>
      </c>
      <c r="AA116" s="148" t="s">
        <v>286</v>
      </c>
    </row>
    <row r="117" spans="1:27" x14ac:dyDescent="0.25">
      <c r="A117" s="154" t="s">
        <v>427</v>
      </c>
      <c r="B117" s="154" t="s">
        <v>428</v>
      </c>
      <c r="C117" s="154" t="s">
        <v>173</v>
      </c>
      <c r="D117" s="154"/>
      <c r="E117" s="160">
        <v>27591</v>
      </c>
      <c r="F117" s="186" t="s">
        <v>285</v>
      </c>
      <c r="G117" s="195">
        <f t="shared" si="12"/>
        <v>42</v>
      </c>
      <c r="H117" s="156" t="str">
        <f t="shared" si="13"/>
        <v>V40</v>
      </c>
      <c r="I117" s="200">
        <v>43025</v>
      </c>
      <c r="J117" s="195">
        <f t="shared" si="14"/>
        <v>42</v>
      </c>
      <c r="K117" s="156" t="str">
        <f t="shared" si="15"/>
        <v>V40</v>
      </c>
      <c r="L117" s="196">
        <v>43046</v>
      </c>
      <c r="M117" s="195">
        <f t="shared" si="16"/>
        <v>42</v>
      </c>
      <c r="N117" s="156" t="str">
        <f t="shared" si="17"/>
        <v>V40</v>
      </c>
      <c r="O117" s="196">
        <v>43074</v>
      </c>
      <c r="P117" s="195">
        <f t="shared" si="18"/>
        <v>42</v>
      </c>
      <c r="Q117" s="156" t="str">
        <f t="shared" si="19"/>
        <v>V40</v>
      </c>
      <c r="R117" s="196">
        <v>43101</v>
      </c>
      <c r="S117" s="195">
        <f t="shared" si="20"/>
        <v>42</v>
      </c>
      <c r="T117" s="156" t="str">
        <f t="shared" si="21"/>
        <v>V40</v>
      </c>
      <c r="U117" s="196">
        <v>43116</v>
      </c>
      <c r="V117" s="195">
        <f t="shared" si="22"/>
        <v>42</v>
      </c>
      <c r="W117" s="156" t="str">
        <f t="shared" si="23"/>
        <v>V40</v>
      </c>
      <c r="X117" s="196">
        <v>43172</v>
      </c>
      <c r="Y117" s="148"/>
      <c r="Z117" s="148" t="s">
        <v>641</v>
      </c>
      <c r="AA117" s="148" t="s">
        <v>287</v>
      </c>
    </row>
    <row r="118" spans="1:27" x14ac:dyDescent="0.25">
      <c r="A118" s="154" t="s">
        <v>430</v>
      </c>
      <c r="B118" s="154" t="s">
        <v>431</v>
      </c>
      <c r="C118" s="154" t="s">
        <v>69</v>
      </c>
      <c r="D118" s="154"/>
      <c r="E118" s="160">
        <v>30575</v>
      </c>
      <c r="F118" s="186" t="s">
        <v>285</v>
      </c>
      <c r="G118" s="195">
        <f t="shared" si="12"/>
        <v>34</v>
      </c>
      <c r="H118" s="156" t="str">
        <f t="shared" si="13"/>
        <v>SM</v>
      </c>
      <c r="I118" s="200">
        <v>43025</v>
      </c>
      <c r="J118" s="195">
        <f t="shared" si="14"/>
        <v>34</v>
      </c>
      <c r="K118" s="156" t="str">
        <f t="shared" si="15"/>
        <v>SM</v>
      </c>
      <c r="L118" s="196">
        <v>43046</v>
      </c>
      <c r="M118" s="195">
        <f t="shared" si="16"/>
        <v>34</v>
      </c>
      <c r="N118" s="156" t="str">
        <f t="shared" si="17"/>
        <v>SM</v>
      </c>
      <c r="O118" s="196">
        <v>43074</v>
      </c>
      <c r="P118" s="195">
        <f t="shared" si="18"/>
        <v>34</v>
      </c>
      <c r="Q118" s="156" t="str">
        <f t="shared" si="19"/>
        <v>SM</v>
      </c>
      <c r="R118" s="196">
        <v>43101</v>
      </c>
      <c r="S118" s="195">
        <f t="shared" si="20"/>
        <v>34</v>
      </c>
      <c r="T118" s="156" t="str">
        <f t="shared" si="21"/>
        <v>SM</v>
      </c>
      <c r="U118" s="196">
        <v>43116</v>
      </c>
      <c r="V118" s="195">
        <f t="shared" si="22"/>
        <v>34</v>
      </c>
      <c r="W118" s="156" t="str">
        <f t="shared" si="23"/>
        <v>SM</v>
      </c>
      <c r="X118" s="196">
        <v>43172</v>
      </c>
      <c r="Y118" s="148"/>
      <c r="Z118" s="148" t="s">
        <v>643</v>
      </c>
      <c r="AA118" s="148" t="s">
        <v>287</v>
      </c>
    </row>
    <row r="119" spans="1:27" x14ac:dyDescent="0.25">
      <c r="A119" s="154" t="s">
        <v>898</v>
      </c>
      <c r="B119" s="154" t="s">
        <v>1002</v>
      </c>
      <c r="C119" s="154" t="s">
        <v>1003</v>
      </c>
      <c r="D119" s="154"/>
      <c r="E119" s="160">
        <v>29034</v>
      </c>
      <c r="F119" s="187" t="s">
        <v>300</v>
      </c>
      <c r="G119" s="195">
        <f t="shared" si="12"/>
        <v>38</v>
      </c>
      <c r="H119" s="156" t="str">
        <f t="shared" si="13"/>
        <v>F35</v>
      </c>
      <c r="I119" s="200">
        <v>43025</v>
      </c>
      <c r="J119" s="195">
        <f t="shared" si="14"/>
        <v>38</v>
      </c>
      <c r="K119" s="156" t="str">
        <f t="shared" si="15"/>
        <v>F35</v>
      </c>
      <c r="L119" s="196">
        <v>43046</v>
      </c>
      <c r="M119" s="195">
        <f t="shared" si="16"/>
        <v>38</v>
      </c>
      <c r="N119" s="156" t="str">
        <f t="shared" si="17"/>
        <v>F35</v>
      </c>
      <c r="O119" s="196">
        <v>43074</v>
      </c>
      <c r="P119" s="195">
        <f t="shared" si="18"/>
        <v>38</v>
      </c>
      <c r="Q119" s="156" t="str">
        <f t="shared" si="19"/>
        <v>F35</v>
      </c>
      <c r="R119" s="196">
        <v>43101</v>
      </c>
      <c r="S119" s="195">
        <f t="shared" si="20"/>
        <v>38</v>
      </c>
      <c r="T119" s="156" t="str">
        <f t="shared" si="21"/>
        <v>F35</v>
      </c>
      <c r="U119" s="196">
        <v>43116</v>
      </c>
      <c r="V119" s="195">
        <f t="shared" si="22"/>
        <v>38</v>
      </c>
      <c r="W119" s="156" t="str">
        <f t="shared" si="23"/>
        <v>F35</v>
      </c>
      <c r="X119" s="196">
        <v>43172</v>
      </c>
      <c r="Y119" s="166"/>
      <c r="Z119" s="148" t="s">
        <v>647</v>
      </c>
      <c r="AA119" s="148" t="s">
        <v>310</v>
      </c>
    </row>
    <row r="120" spans="1:27" x14ac:dyDescent="0.25">
      <c r="A120" s="154" t="s">
        <v>430</v>
      </c>
      <c r="B120" s="154" t="s">
        <v>433</v>
      </c>
      <c r="C120" s="154" t="s">
        <v>1010</v>
      </c>
      <c r="D120" s="154"/>
      <c r="E120" s="160">
        <v>26625</v>
      </c>
      <c r="F120" s="186" t="s">
        <v>285</v>
      </c>
      <c r="G120" s="195">
        <f t="shared" si="12"/>
        <v>44</v>
      </c>
      <c r="H120" s="156" t="str">
        <f t="shared" si="13"/>
        <v>V40</v>
      </c>
      <c r="I120" s="200">
        <v>43025</v>
      </c>
      <c r="J120" s="195">
        <f t="shared" si="14"/>
        <v>44</v>
      </c>
      <c r="K120" s="156" t="str">
        <f t="shared" si="15"/>
        <v>V40</v>
      </c>
      <c r="L120" s="196">
        <v>43046</v>
      </c>
      <c r="M120" s="195">
        <f t="shared" si="16"/>
        <v>45</v>
      </c>
      <c r="N120" s="156" t="str">
        <f t="shared" si="17"/>
        <v>V45</v>
      </c>
      <c r="O120" s="196">
        <v>43074</v>
      </c>
      <c r="P120" s="195">
        <f t="shared" si="18"/>
        <v>45</v>
      </c>
      <c r="Q120" s="156" t="str">
        <f t="shared" si="19"/>
        <v>V45</v>
      </c>
      <c r="R120" s="196">
        <v>43101</v>
      </c>
      <c r="S120" s="195">
        <f t="shared" si="20"/>
        <v>45</v>
      </c>
      <c r="T120" s="156" t="str">
        <f t="shared" si="21"/>
        <v>V45</v>
      </c>
      <c r="U120" s="196">
        <v>43116</v>
      </c>
      <c r="V120" s="195">
        <f t="shared" si="22"/>
        <v>45</v>
      </c>
      <c r="W120" s="156" t="str">
        <f t="shared" si="23"/>
        <v>V45</v>
      </c>
      <c r="X120" s="196">
        <v>43172</v>
      </c>
      <c r="Y120" s="148"/>
      <c r="Z120" s="148" t="s">
        <v>649</v>
      </c>
      <c r="AA120" s="148" t="s">
        <v>310</v>
      </c>
    </row>
    <row r="121" spans="1:27" x14ac:dyDescent="0.25">
      <c r="A121" s="154" t="s">
        <v>432</v>
      </c>
      <c r="B121" s="154" t="s">
        <v>433</v>
      </c>
      <c r="C121" s="154" t="s">
        <v>434</v>
      </c>
      <c r="D121" s="154"/>
      <c r="E121" s="160">
        <v>25883</v>
      </c>
      <c r="F121" s="187" t="s">
        <v>285</v>
      </c>
      <c r="G121" s="195">
        <f t="shared" si="12"/>
        <v>46</v>
      </c>
      <c r="H121" s="156" t="str">
        <f t="shared" si="13"/>
        <v>V45</v>
      </c>
      <c r="I121" s="200">
        <v>43025</v>
      </c>
      <c r="J121" s="195">
        <f t="shared" si="14"/>
        <v>47</v>
      </c>
      <c r="K121" s="156" t="str">
        <f t="shared" si="15"/>
        <v>V45</v>
      </c>
      <c r="L121" s="196">
        <v>43046</v>
      </c>
      <c r="M121" s="195">
        <f t="shared" si="16"/>
        <v>47</v>
      </c>
      <c r="N121" s="156" t="str">
        <f t="shared" si="17"/>
        <v>V45</v>
      </c>
      <c r="O121" s="196">
        <v>43074</v>
      </c>
      <c r="P121" s="195">
        <f t="shared" si="18"/>
        <v>47</v>
      </c>
      <c r="Q121" s="156" t="str">
        <f t="shared" si="19"/>
        <v>V45</v>
      </c>
      <c r="R121" s="196">
        <v>43101</v>
      </c>
      <c r="S121" s="195">
        <f t="shared" si="20"/>
        <v>47</v>
      </c>
      <c r="T121" s="156" t="str">
        <f t="shared" si="21"/>
        <v>V45</v>
      </c>
      <c r="U121" s="196">
        <v>43116</v>
      </c>
      <c r="V121" s="195">
        <f t="shared" si="22"/>
        <v>47</v>
      </c>
      <c r="W121" s="156" t="str">
        <f t="shared" si="23"/>
        <v>V45</v>
      </c>
      <c r="X121" s="196">
        <v>43172</v>
      </c>
      <c r="Y121" s="166"/>
      <c r="Z121" s="148" t="s">
        <v>651</v>
      </c>
      <c r="AA121" s="148" t="s">
        <v>310</v>
      </c>
    </row>
    <row r="122" spans="1:27" x14ac:dyDescent="0.25">
      <c r="A122" s="154" t="s">
        <v>1004</v>
      </c>
      <c r="B122" s="154" t="s">
        <v>433</v>
      </c>
      <c r="C122" s="154" t="s">
        <v>1005</v>
      </c>
      <c r="D122" s="154"/>
      <c r="E122" s="160">
        <v>29833</v>
      </c>
      <c r="F122" s="186" t="s">
        <v>285</v>
      </c>
      <c r="G122" s="195">
        <f t="shared" si="12"/>
        <v>36</v>
      </c>
      <c r="H122" s="156" t="str">
        <f t="shared" si="13"/>
        <v>SM</v>
      </c>
      <c r="I122" s="200">
        <v>43025</v>
      </c>
      <c r="J122" s="195">
        <f t="shared" si="14"/>
        <v>36</v>
      </c>
      <c r="K122" s="156" t="str">
        <f t="shared" si="15"/>
        <v>SM</v>
      </c>
      <c r="L122" s="196">
        <v>43046</v>
      </c>
      <c r="M122" s="195">
        <f t="shared" si="16"/>
        <v>36</v>
      </c>
      <c r="N122" s="156" t="str">
        <f t="shared" si="17"/>
        <v>SM</v>
      </c>
      <c r="O122" s="196">
        <v>43074</v>
      </c>
      <c r="P122" s="195">
        <f t="shared" si="18"/>
        <v>36</v>
      </c>
      <c r="Q122" s="156" t="str">
        <f t="shared" si="19"/>
        <v>SM</v>
      </c>
      <c r="R122" s="196">
        <v>43101</v>
      </c>
      <c r="S122" s="195">
        <f t="shared" si="20"/>
        <v>36</v>
      </c>
      <c r="T122" s="156" t="str">
        <f t="shared" si="21"/>
        <v>SM</v>
      </c>
      <c r="U122" s="196">
        <v>43116</v>
      </c>
      <c r="V122" s="195">
        <f t="shared" si="22"/>
        <v>36</v>
      </c>
      <c r="W122" s="156" t="str">
        <f t="shared" si="23"/>
        <v>SM</v>
      </c>
      <c r="X122" s="196">
        <v>43172</v>
      </c>
      <c r="Y122" s="166"/>
      <c r="Z122" s="148" t="s">
        <v>654</v>
      </c>
      <c r="AA122" s="148" t="s">
        <v>310</v>
      </c>
    </row>
    <row r="123" spans="1:27" x14ac:dyDescent="0.25">
      <c r="A123" s="154" t="s">
        <v>1011</v>
      </c>
      <c r="B123" s="154" t="s">
        <v>433</v>
      </c>
      <c r="C123" s="154" t="s">
        <v>1012</v>
      </c>
      <c r="D123" s="154"/>
      <c r="E123" s="160">
        <v>38176</v>
      </c>
      <c r="F123" s="186" t="s">
        <v>285</v>
      </c>
      <c r="G123" s="195">
        <f t="shared" si="12"/>
        <v>13</v>
      </c>
      <c r="H123" s="156" t="str">
        <f t="shared" si="13"/>
        <v>JB15</v>
      </c>
      <c r="I123" s="200">
        <v>43025</v>
      </c>
      <c r="J123" s="195">
        <f t="shared" si="14"/>
        <v>13</v>
      </c>
      <c r="K123" s="156" t="str">
        <f t="shared" si="15"/>
        <v>JB15</v>
      </c>
      <c r="L123" s="196">
        <v>43046</v>
      </c>
      <c r="M123" s="195">
        <f t="shared" si="16"/>
        <v>13</v>
      </c>
      <c r="N123" s="156" t="str">
        <f t="shared" si="17"/>
        <v>JB15</v>
      </c>
      <c r="O123" s="196">
        <v>43074</v>
      </c>
      <c r="P123" s="195">
        <f t="shared" si="18"/>
        <v>13</v>
      </c>
      <c r="Q123" s="156" t="str">
        <f t="shared" si="19"/>
        <v>JB15</v>
      </c>
      <c r="R123" s="196">
        <v>43101</v>
      </c>
      <c r="S123" s="195">
        <f t="shared" si="20"/>
        <v>13</v>
      </c>
      <c r="T123" s="156" t="str">
        <f t="shared" si="21"/>
        <v>JB15</v>
      </c>
      <c r="U123" s="196">
        <v>43116</v>
      </c>
      <c r="V123" s="195">
        <f t="shared" si="22"/>
        <v>13</v>
      </c>
      <c r="W123" s="156" t="str">
        <f t="shared" si="23"/>
        <v>JB15</v>
      </c>
      <c r="X123" s="196">
        <v>43172</v>
      </c>
      <c r="Y123" s="166"/>
      <c r="Z123" s="148" t="s">
        <v>657</v>
      </c>
      <c r="AA123" s="148" t="s">
        <v>310</v>
      </c>
    </row>
    <row r="124" spans="1:27" x14ac:dyDescent="0.25">
      <c r="A124" s="154" t="s">
        <v>1006</v>
      </c>
      <c r="B124" s="154" t="s">
        <v>1007</v>
      </c>
      <c r="C124" s="154" t="s">
        <v>1008</v>
      </c>
      <c r="D124" s="154"/>
      <c r="E124" s="160">
        <v>35320</v>
      </c>
      <c r="F124" s="186" t="s">
        <v>300</v>
      </c>
      <c r="G124" s="195">
        <f t="shared" si="12"/>
        <v>21</v>
      </c>
      <c r="H124" s="156" t="str">
        <f t="shared" si="13"/>
        <v>SW</v>
      </c>
      <c r="I124" s="200">
        <v>43025</v>
      </c>
      <c r="J124" s="195">
        <f t="shared" si="14"/>
        <v>21</v>
      </c>
      <c r="K124" s="156" t="str">
        <f t="shared" si="15"/>
        <v>SW</v>
      </c>
      <c r="L124" s="196">
        <v>43046</v>
      </c>
      <c r="M124" s="195">
        <f t="shared" si="16"/>
        <v>21</v>
      </c>
      <c r="N124" s="156" t="str">
        <f t="shared" si="17"/>
        <v>SW</v>
      </c>
      <c r="O124" s="196">
        <v>43074</v>
      </c>
      <c r="P124" s="195">
        <f t="shared" si="18"/>
        <v>21</v>
      </c>
      <c r="Q124" s="156" t="str">
        <f t="shared" si="19"/>
        <v>SW</v>
      </c>
      <c r="R124" s="196">
        <v>43101</v>
      </c>
      <c r="S124" s="195">
        <f t="shared" si="20"/>
        <v>21</v>
      </c>
      <c r="T124" s="156" t="str">
        <f t="shared" si="21"/>
        <v>SW</v>
      </c>
      <c r="U124" s="196">
        <v>43116</v>
      </c>
      <c r="V124" s="195">
        <f t="shared" si="22"/>
        <v>21</v>
      </c>
      <c r="W124" s="156" t="str">
        <f t="shared" si="23"/>
        <v>SW</v>
      </c>
      <c r="X124" s="196">
        <v>43172</v>
      </c>
      <c r="Y124" s="166"/>
      <c r="Z124" s="148" t="s">
        <v>660</v>
      </c>
      <c r="AA124" s="148" t="s">
        <v>310</v>
      </c>
    </row>
    <row r="125" spans="1:27" x14ac:dyDescent="0.25">
      <c r="A125" s="154" t="s">
        <v>907</v>
      </c>
      <c r="B125" s="154" t="s">
        <v>1013</v>
      </c>
      <c r="C125" s="154" t="s">
        <v>1014</v>
      </c>
      <c r="D125" s="154"/>
      <c r="E125" s="160">
        <v>38177</v>
      </c>
      <c r="F125" s="186" t="s">
        <v>300</v>
      </c>
      <c r="G125" s="195">
        <f t="shared" si="12"/>
        <v>13</v>
      </c>
      <c r="H125" s="156" t="str">
        <f t="shared" si="13"/>
        <v>JG15</v>
      </c>
      <c r="I125" s="200">
        <v>43025</v>
      </c>
      <c r="J125" s="195">
        <f t="shared" si="14"/>
        <v>13</v>
      </c>
      <c r="K125" s="156" t="str">
        <f t="shared" si="15"/>
        <v>JG15</v>
      </c>
      <c r="L125" s="196">
        <v>43046</v>
      </c>
      <c r="M125" s="195">
        <f t="shared" si="16"/>
        <v>13</v>
      </c>
      <c r="N125" s="156" t="str">
        <f t="shared" si="17"/>
        <v>JG15</v>
      </c>
      <c r="O125" s="196">
        <v>43074</v>
      </c>
      <c r="P125" s="195">
        <f t="shared" si="18"/>
        <v>13</v>
      </c>
      <c r="Q125" s="156" t="str">
        <f t="shared" si="19"/>
        <v>JG15</v>
      </c>
      <c r="R125" s="196">
        <v>43101</v>
      </c>
      <c r="S125" s="195">
        <f t="shared" si="20"/>
        <v>13</v>
      </c>
      <c r="T125" s="156" t="str">
        <f t="shared" si="21"/>
        <v>JG15</v>
      </c>
      <c r="U125" s="196">
        <v>43116</v>
      </c>
      <c r="V125" s="195">
        <f t="shared" si="22"/>
        <v>13</v>
      </c>
      <c r="W125" s="156" t="str">
        <f t="shared" si="23"/>
        <v>JG15</v>
      </c>
      <c r="X125" s="196">
        <v>43172</v>
      </c>
      <c r="Y125" s="148"/>
      <c r="Z125" s="148" t="s">
        <v>663</v>
      </c>
      <c r="AA125" s="148" t="s">
        <v>310</v>
      </c>
    </row>
    <row r="126" spans="1:27" x14ac:dyDescent="0.25">
      <c r="A126" s="154" t="s">
        <v>1015</v>
      </c>
      <c r="B126" s="154" t="s">
        <v>1016</v>
      </c>
      <c r="C126" s="154" t="s">
        <v>1017</v>
      </c>
      <c r="D126" s="154"/>
      <c r="E126" s="160">
        <v>35363</v>
      </c>
      <c r="F126" s="186" t="s">
        <v>285</v>
      </c>
      <c r="G126" s="195">
        <f t="shared" si="12"/>
        <v>20</v>
      </c>
      <c r="H126" s="156" t="str">
        <f t="shared" si="13"/>
        <v>SM</v>
      </c>
      <c r="I126" s="200">
        <v>43025</v>
      </c>
      <c r="J126" s="195">
        <f t="shared" si="14"/>
        <v>21</v>
      </c>
      <c r="K126" s="156" t="str">
        <f t="shared" si="15"/>
        <v>SM</v>
      </c>
      <c r="L126" s="196">
        <v>43046</v>
      </c>
      <c r="M126" s="195">
        <f t="shared" si="16"/>
        <v>21</v>
      </c>
      <c r="N126" s="156" t="str">
        <f t="shared" si="17"/>
        <v>SM</v>
      </c>
      <c r="O126" s="196">
        <v>43074</v>
      </c>
      <c r="P126" s="195">
        <f t="shared" si="18"/>
        <v>21</v>
      </c>
      <c r="Q126" s="156" t="str">
        <f t="shared" si="19"/>
        <v>SM</v>
      </c>
      <c r="R126" s="196">
        <v>43101</v>
      </c>
      <c r="S126" s="195">
        <f t="shared" si="20"/>
        <v>21</v>
      </c>
      <c r="T126" s="156" t="str">
        <f t="shared" si="21"/>
        <v>SM</v>
      </c>
      <c r="U126" s="196">
        <v>43116</v>
      </c>
      <c r="V126" s="195">
        <f t="shared" si="22"/>
        <v>21</v>
      </c>
      <c r="W126" s="156" t="str">
        <f t="shared" si="23"/>
        <v>SM</v>
      </c>
      <c r="X126" s="196">
        <v>43172</v>
      </c>
      <c r="Y126" s="148"/>
      <c r="Z126" s="148" t="s">
        <v>666</v>
      </c>
      <c r="AA126" s="148" t="s">
        <v>310</v>
      </c>
    </row>
    <row r="127" spans="1:27" x14ac:dyDescent="0.25">
      <c r="A127" s="154" t="s">
        <v>436</v>
      </c>
      <c r="B127" s="154" t="s">
        <v>437</v>
      </c>
      <c r="C127" s="154" t="s">
        <v>236</v>
      </c>
      <c r="D127" s="154"/>
      <c r="E127" s="160">
        <v>27551</v>
      </c>
      <c r="F127" s="186" t="s">
        <v>300</v>
      </c>
      <c r="G127" s="195">
        <f t="shared" si="12"/>
        <v>42</v>
      </c>
      <c r="H127" s="156" t="str">
        <f t="shared" si="13"/>
        <v>F40</v>
      </c>
      <c r="I127" s="200">
        <v>43025</v>
      </c>
      <c r="J127" s="195">
        <f t="shared" si="14"/>
        <v>42</v>
      </c>
      <c r="K127" s="156" t="str">
        <f t="shared" si="15"/>
        <v>F40</v>
      </c>
      <c r="L127" s="196">
        <v>43046</v>
      </c>
      <c r="M127" s="195">
        <f t="shared" si="16"/>
        <v>42</v>
      </c>
      <c r="N127" s="156" t="str">
        <f t="shared" si="17"/>
        <v>F40</v>
      </c>
      <c r="O127" s="196">
        <v>43074</v>
      </c>
      <c r="P127" s="195">
        <f t="shared" si="18"/>
        <v>42</v>
      </c>
      <c r="Q127" s="156" t="str">
        <f t="shared" si="19"/>
        <v>F40</v>
      </c>
      <c r="R127" s="196">
        <v>43101</v>
      </c>
      <c r="S127" s="195">
        <f t="shared" si="20"/>
        <v>42</v>
      </c>
      <c r="T127" s="156" t="str">
        <f t="shared" si="21"/>
        <v>F40</v>
      </c>
      <c r="U127" s="196">
        <v>43116</v>
      </c>
      <c r="V127" s="195">
        <f t="shared" si="22"/>
        <v>42</v>
      </c>
      <c r="W127" s="156" t="str">
        <f t="shared" si="23"/>
        <v>F40</v>
      </c>
      <c r="X127" s="196">
        <v>43172</v>
      </c>
      <c r="Y127" s="148"/>
      <c r="Z127" s="148" t="s">
        <v>669</v>
      </c>
      <c r="AA127" s="148" t="s">
        <v>310</v>
      </c>
    </row>
    <row r="128" spans="1:27" x14ac:dyDescent="0.25">
      <c r="A128" s="154" t="s">
        <v>835</v>
      </c>
      <c r="B128" s="154" t="s">
        <v>1018</v>
      </c>
      <c r="C128" s="154" t="s">
        <v>1019</v>
      </c>
      <c r="D128" s="154"/>
      <c r="E128" s="160">
        <v>27121</v>
      </c>
      <c r="F128" s="186" t="s">
        <v>300</v>
      </c>
      <c r="G128" s="195">
        <f t="shared" si="12"/>
        <v>43</v>
      </c>
      <c r="H128" s="156" t="str">
        <f t="shared" si="13"/>
        <v>F40</v>
      </c>
      <c r="I128" s="200">
        <v>43025</v>
      </c>
      <c r="J128" s="195">
        <f t="shared" si="14"/>
        <v>43</v>
      </c>
      <c r="K128" s="156" t="str">
        <f t="shared" si="15"/>
        <v>F40</v>
      </c>
      <c r="L128" s="196">
        <v>43046</v>
      </c>
      <c r="M128" s="195">
        <f t="shared" si="16"/>
        <v>43</v>
      </c>
      <c r="N128" s="156" t="str">
        <f t="shared" si="17"/>
        <v>F40</v>
      </c>
      <c r="O128" s="196">
        <v>43074</v>
      </c>
      <c r="P128" s="195">
        <f t="shared" si="18"/>
        <v>43</v>
      </c>
      <c r="Q128" s="156" t="str">
        <f t="shared" si="19"/>
        <v>F40</v>
      </c>
      <c r="R128" s="196">
        <v>43101</v>
      </c>
      <c r="S128" s="195">
        <f t="shared" si="20"/>
        <v>43</v>
      </c>
      <c r="T128" s="156" t="str">
        <f t="shared" si="21"/>
        <v>F40</v>
      </c>
      <c r="U128" s="196">
        <v>43116</v>
      </c>
      <c r="V128" s="195">
        <f t="shared" si="22"/>
        <v>43</v>
      </c>
      <c r="W128" s="156" t="str">
        <f t="shared" si="23"/>
        <v>F40</v>
      </c>
      <c r="X128" s="196">
        <v>43172</v>
      </c>
      <c r="Y128" s="148"/>
      <c r="Z128" s="148" t="s">
        <v>672</v>
      </c>
      <c r="AA128" s="148" t="s">
        <v>310</v>
      </c>
    </row>
    <row r="129" spans="1:27" x14ac:dyDescent="0.25">
      <c r="A129" s="154" t="s">
        <v>514</v>
      </c>
      <c r="B129" s="154" t="s">
        <v>1021</v>
      </c>
      <c r="C129" s="154" t="s">
        <v>1022</v>
      </c>
      <c r="D129" s="154"/>
      <c r="E129" s="160">
        <v>28224</v>
      </c>
      <c r="F129" s="186" t="s">
        <v>285</v>
      </c>
      <c r="G129" s="195">
        <f t="shared" si="12"/>
        <v>40</v>
      </c>
      <c r="H129" s="156" t="str">
        <f t="shared" si="13"/>
        <v>V40</v>
      </c>
      <c r="I129" s="200">
        <v>43025</v>
      </c>
      <c r="J129" s="195">
        <f t="shared" si="14"/>
        <v>40</v>
      </c>
      <c r="K129" s="156" t="str">
        <f t="shared" si="15"/>
        <v>V40</v>
      </c>
      <c r="L129" s="196">
        <v>43046</v>
      </c>
      <c r="M129" s="195">
        <f t="shared" si="16"/>
        <v>40</v>
      </c>
      <c r="N129" s="156" t="str">
        <f t="shared" si="17"/>
        <v>V40</v>
      </c>
      <c r="O129" s="196">
        <v>43074</v>
      </c>
      <c r="P129" s="195">
        <f t="shared" si="18"/>
        <v>40</v>
      </c>
      <c r="Q129" s="156" t="str">
        <f t="shared" si="19"/>
        <v>V40</v>
      </c>
      <c r="R129" s="196">
        <v>43101</v>
      </c>
      <c r="S129" s="195">
        <f t="shared" si="20"/>
        <v>40</v>
      </c>
      <c r="T129" s="156" t="str">
        <f t="shared" si="21"/>
        <v>V40</v>
      </c>
      <c r="U129" s="196">
        <v>43116</v>
      </c>
      <c r="V129" s="195">
        <f t="shared" si="22"/>
        <v>40</v>
      </c>
      <c r="W129" s="156" t="str">
        <f t="shared" si="23"/>
        <v>V40</v>
      </c>
      <c r="X129" s="196">
        <v>43172</v>
      </c>
      <c r="Y129" s="148"/>
      <c r="Z129" s="148" t="s">
        <v>674</v>
      </c>
      <c r="AA129" s="148" t="s">
        <v>310</v>
      </c>
    </row>
    <row r="130" spans="1:27" x14ac:dyDescent="0.25">
      <c r="A130" s="154" t="s">
        <v>419</v>
      </c>
      <c r="B130" s="154" t="s">
        <v>439</v>
      </c>
      <c r="C130" s="154" t="s">
        <v>65</v>
      </c>
      <c r="D130" s="154"/>
      <c r="E130" s="160">
        <v>38499</v>
      </c>
      <c r="F130" s="187" t="s">
        <v>285</v>
      </c>
      <c r="G130" s="195">
        <f t="shared" ref="G130:G193" si="24">ROUNDDOWN((I130-E130)/365,0)</f>
        <v>12</v>
      </c>
      <c r="H130" s="156" t="str">
        <f t="shared" ref="H130:H193" si="25">VLOOKUP(CONCATENATE(F130,G130),Z$1:AA$199,2,FALSE)</f>
        <v>JB13</v>
      </c>
      <c r="I130" s="200">
        <v>43025</v>
      </c>
      <c r="J130" s="195">
        <f t="shared" ref="J130:J193" si="26">ROUNDDOWN((L130-E130)/365,0)</f>
        <v>12</v>
      </c>
      <c r="K130" s="156" t="str">
        <f t="shared" ref="K130:K193" si="27">VLOOKUP(CONCATENATE(F130,J130),Z$1:AA$199,2,FALSE)</f>
        <v>JB13</v>
      </c>
      <c r="L130" s="196">
        <v>43046</v>
      </c>
      <c r="M130" s="195">
        <f t="shared" ref="M130:M193" si="28">ROUNDDOWN((O130-E130)/365,0)</f>
        <v>12</v>
      </c>
      <c r="N130" s="156" t="str">
        <f t="shared" ref="N130:N193" si="29">VLOOKUP(CONCATENATE(F130,M130),Z$1:AA$199,2,FALSE)</f>
        <v>JB13</v>
      </c>
      <c r="O130" s="196">
        <v>43074</v>
      </c>
      <c r="P130" s="195">
        <f t="shared" ref="P130:P193" si="30">ROUNDDOWN((R130-E130)/365,0)</f>
        <v>12</v>
      </c>
      <c r="Q130" s="156" t="str">
        <f t="shared" ref="Q130:Q193" si="31">VLOOKUP(CONCATENATE(F130,P130),Z$1:AA$199,2,FALSE)</f>
        <v>JB13</v>
      </c>
      <c r="R130" s="196">
        <v>43101</v>
      </c>
      <c r="S130" s="195">
        <f t="shared" ref="S130:S193" si="32">ROUNDDOWN((U130-E130)/365,0)</f>
        <v>12</v>
      </c>
      <c r="T130" s="156" t="str">
        <f t="shared" ref="T130:T193" si="33">VLOOKUP(CONCATENATE(F130,S130),Z$1:AA$199,2,FALSE)</f>
        <v>JB13</v>
      </c>
      <c r="U130" s="196">
        <v>43116</v>
      </c>
      <c r="V130" s="195">
        <f t="shared" ref="V130:V193" si="34">ROUNDDOWN((X130-E130)/365,0)</f>
        <v>12</v>
      </c>
      <c r="W130" s="156" t="str">
        <f t="shared" ref="W130:W193" si="35">VLOOKUP(CONCATENATE(F130,V130),Z$1:AA$199,2,FALSE)</f>
        <v>JB13</v>
      </c>
      <c r="X130" s="196">
        <v>43172</v>
      </c>
      <c r="Y130" s="148"/>
      <c r="Z130" s="148" t="s">
        <v>677</v>
      </c>
      <c r="AA130" s="148" t="s">
        <v>310</v>
      </c>
    </row>
    <row r="131" spans="1:27" x14ac:dyDescent="0.25">
      <c r="A131" s="154" t="s">
        <v>441</v>
      </c>
      <c r="B131" s="154" t="s">
        <v>442</v>
      </c>
      <c r="C131" s="154" t="s">
        <v>81</v>
      </c>
      <c r="D131" s="154"/>
      <c r="E131" s="160">
        <v>31450</v>
      </c>
      <c r="F131" s="186" t="s">
        <v>300</v>
      </c>
      <c r="G131" s="195">
        <f t="shared" si="24"/>
        <v>31</v>
      </c>
      <c r="H131" s="156" t="str">
        <f t="shared" si="25"/>
        <v>SW</v>
      </c>
      <c r="I131" s="200">
        <v>43025</v>
      </c>
      <c r="J131" s="195">
        <f t="shared" si="26"/>
        <v>31</v>
      </c>
      <c r="K131" s="156" t="str">
        <f t="shared" si="27"/>
        <v>SW</v>
      </c>
      <c r="L131" s="196">
        <v>43046</v>
      </c>
      <c r="M131" s="195">
        <f t="shared" si="28"/>
        <v>31</v>
      </c>
      <c r="N131" s="156" t="str">
        <f t="shared" si="29"/>
        <v>SW</v>
      </c>
      <c r="O131" s="196">
        <v>43074</v>
      </c>
      <c r="P131" s="195">
        <f t="shared" si="30"/>
        <v>31</v>
      </c>
      <c r="Q131" s="156" t="str">
        <f t="shared" si="31"/>
        <v>SW</v>
      </c>
      <c r="R131" s="196">
        <v>43101</v>
      </c>
      <c r="S131" s="195">
        <f t="shared" si="32"/>
        <v>31</v>
      </c>
      <c r="T131" s="156" t="str">
        <f t="shared" si="33"/>
        <v>SW</v>
      </c>
      <c r="U131" s="196">
        <v>43116</v>
      </c>
      <c r="V131" s="195">
        <f t="shared" si="34"/>
        <v>32</v>
      </c>
      <c r="W131" s="156" t="str">
        <f t="shared" si="35"/>
        <v>SW</v>
      </c>
      <c r="X131" s="196">
        <v>43172</v>
      </c>
      <c r="Y131" s="148"/>
      <c r="Z131" s="148" t="s">
        <v>679</v>
      </c>
      <c r="AA131" s="148" t="s">
        <v>310</v>
      </c>
    </row>
    <row r="132" spans="1:27" x14ac:dyDescent="0.25">
      <c r="A132" s="159" t="s">
        <v>419</v>
      </c>
      <c r="B132" s="159" t="s">
        <v>442</v>
      </c>
      <c r="C132" s="154" t="s">
        <v>1020</v>
      </c>
      <c r="D132" s="154"/>
      <c r="E132" s="160">
        <v>30879</v>
      </c>
      <c r="F132" s="186" t="s">
        <v>285</v>
      </c>
      <c r="G132" s="195">
        <f t="shared" si="24"/>
        <v>33</v>
      </c>
      <c r="H132" s="156" t="str">
        <f t="shared" si="25"/>
        <v>SM</v>
      </c>
      <c r="I132" s="200">
        <v>43025</v>
      </c>
      <c r="J132" s="195">
        <f t="shared" si="26"/>
        <v>33</v>
      </c>
      <c r="K132" s="156" t="str">
        <f t="shared" si="27"/>
        <v>SM</v>
      </c>
      <c r="L132" s="196">
        <v>43046</v>
      </c>
      <c r="M132" s="195">
        <f t="shared" si="28"/>
        <v>33</v>
      </c>
      <c r="N132" s="156" t="str">
        <f t="shared" si="29"/>
        <v>SM</v>
      </c>
      <c r="O132" s="196">
        <v>43074</v>
      </c>
      <c r="P132" s="195">
        <f t="shared" si="30"/>
        <v>33</v>
      </c>
      <c r="Q132" s="156" t="str">
        <f t="shared" si="31"/>
        <v>SM</v>
      </c>
      <c r="R132" s="196">
        <v>43101</v>
      </c>
      <c r="S132" s="195">
        <f t="shared" si="32"/>
        <v>33</v>
      </c>
      <c r="T132" s="156" t="str">
        <f t="shared" si="33"/>
        <v>SM</v>
      </c>
      <c r="U132" s="196">
        <v>43116</v>
      </c>
      <c r="V132" s="195">
        <f t="shared" si="34"/>
        <v>33</v>
      </c>
      <c r="W132" s="156" t="str">
        <f t="shared" si="35"/>
        <v>SM</v>
      </c>
      <c r="X132" s="196">
        <v>43172</v>
      </c>
      <c r="Y132" s="148"/>
      <c r="Z132" s="148" t="s">
        <v>682</v>
      </c>
      <c r="AA132" s="148" t="s">
        <v>310</v>
      </c>
    </row>
    <row r="133" spans="1:27" x14ac:dyDescent="0.25">
      <c r="A133" s="154" t="s">
        <v>1025</v>
      </c>
      <c r="B133" s="154" t="s">
        <v>1023</v>
      </c>
      <c r="C133" s="154" t="s">
        <v>1026</v>
      </c>
      <c r="D133" s="154"/>
      <c r="E133" s="160">
        <v>24044</v>
      </c>
      <c r="F133" s="186" t="s">
        <v>300</v>
      </c>
      <c r="G133" s="195">
        <f t="shared" si="24"/>
        <v>52</v>
      </c>
      <c r="H133" s="156" t="str">
        <f t="shared" si="25"/>
        <v>F50</v>
      </c>
      <c r="I133" s="200">
        <v>43025</v>
      </c>
      <c r="J133" s="195">
        <f t="shared" si="26"/>
        <v>52</v>
      </c>
      <c r="K133" s="156" t="str">
        <f t="shared" si="27"/>
        <v>F50</v>
      </c>
      <c r="L133" s="196">
        <v>43046</v>
      </c>
      <c r="M133" s="195">
        <f t="shared" si="28"/>
        <v>52</v>
      </c>
      <c r="N133" s="156" t="str">
        <f t="shared" si="29"/>
        <v>F50</v>
      </c>
      <c r="O133" s="196">
        <v>43074</v>
      </c>
      <c r="P133" s="195">
        <f t="shared" si="30"/>
        <v>52</v>
      </c>
      <c r="Q133" s="156" t="str">
        <f t="shared" si="31"/>
        <v>F50</v>
      </c>
      <c r="R133" s="196">
        <v>43101</v>
      </c>
      <c r="S133" s="195">
        <f t="shared" si="32"/>
        <v>52</v>
      </c>
      <c r="T133" s="156" t="str">
        <f t="shared" si="33"/>
        <v>F50</v>
      </c>
      <c r="U133" s="196">
        <v>43116</v>
      </c>
      <c r="V133" s="195">
        <f t="shared" si="34"/>
        <v>52</v>
      </c>
      <c r="W133" s="156" t="str">
        <f t="shared" si="35"/>
        <v>F50</v>
      </c>
      <c r="X133" s="196">
        <v>43172</v>
      </c>
      <c r="Y133" s="166"/>
      <c r="Z133" s="148" t="s">
        <v>685</v>
      </c>
      <c r="AA133" s="148" t="s">
        <v>310</v>
      </c>
    </row>
    <row r="134" spans="1:27" x14ac:dyDescent="0.25">
      <c r="A134" s="154" t="s">
        <v>588</v>
      </c>
      <c r="B134" s="154" t="s">
        <v>1023</v>
      </c>
      <c r="C134" s="154" t="s">
        <v>1024</v>
      </c>
      <c r="D134" s="154"/>
      <c r="E134" s="160">
        <v>24313</v>
      </c>
      <c r="F134" s="186" t="s">
        <v>285</v>
      </c>
      <c r="G134" s="195">
        <f t="shared" si="24"/>
        <v>51</v>
      </c>
      <c r="H134" s="156" t="str">
        <f t="shared" si="25"/>
        <v>V50</v>
      </c>
      <c r="I134" s="200">
        <v>43025</v>
      </c>
      <c r="J134" s="195">
        <f t="shared" si="26"/>
        <v>51</v>
      </c>
      <c r="K134" s="156" t="str">
        <f t="shared" si="27"/>
        <v>V50</v>
      </c>
      <c r="L134" s="196">
        <v>43046</v>
      </c>
      <c r="M134" s="195">
        <f t="shared" si="28"/>
        <v>51</v>
      </c>
      <c r="N134" s="156" t="str">
        <f t="shared" si="29"/>
        <v>V50</v>
      </c>
      <c r="O134" s="196">
        <v>43074</v>
      </c>
      <c r="P134" s="195">
        <f t="shared" si="30"/>
        <v>51</v>
      </c>
      <c r="Q134" s="156" t="str">
        <f t="shared" si="31"/>
        <v>V50</v>
      </c>
      <c r="R134" s="196">
        <v>43101</v>
      </c>
      <c r="S134" s="195">
        <f t="shared" si="32"/>
        <v>51</v>
      </c>
      <c r="T134" s="156" t="str">
        <f t="shared" si="33"/>
        <v>V50</v>
      </c>
      <c r="U134" s="196">
        <v>43116</v>
      </c>
      <c r="V134" s="195">
        <f t="shared" si="34"/>
        <v>51</v>
      </c>
      <c r="W134" s="156" t="str">
        <f t="shared" si="35"/>
        <v>V50</v>
      </c>
      <c r="X134" s="196">
        <v>43172</v>
      </c>
      <c r="Y134" s="166"/>
      <c r="Z134" s="148" t="s">
        <v>687</v>
      </c>
      <c r="AA134" s="148" t="s">
        <v>310</v>
      </c>
    </row>
    <row r="135" spans="1:27" x14ac:dyDescent="0.25">
      <c r="A135" s="154" t="s">
        <v>1041</v>
      </c>
      <c r="B135" s="154" t="s">
        <v>1042</v>
      </c>
      <c r="C135" s="154" t="s">
        <v>1043</v>
      </c>
      <c r="D135" s="154"/>
      <c r="E135" s="160">
        <v>25910</v>
      </c>
      <c r="F135" s="186" t="s">
        <v>300</v>
      </c>
      <c r="G135" s="195">
        <f t="shared" si="24"/>
        <v>46</v>
      </c>
      <c r="H135" s="156" t="str">
        <f t="shared" si="25"/>
        <v>F45</v>
      </c>
      <c r="I135" s="200">
        <v>43025</v>
      </c>
      <c r="J135" s="195">
        <f t="shared" si="26"/>
        <v>46</v>
      </c>
      <c r="K135" s="156" t="str">
        <f t="shared" si="27"/>
        <v>F45</v>
      </c>
      <c r="L135" s="196">
        <v>43046</v>
      </c>
      <c r="M135" s="195">
        <f t="shared" si="28"/>
        <v>47</v>
      </c>
      <c r="N135" s="156" t="str">
        <f t="shared" si="29"/>
        <v>F45</v>
      </c>
      <c r="O135" s="196">
        <v>43074</v>
      </c>
      <c r="P135" s="195">
        <f t="shared" si="30"/>
        <v>47</v>
      </c>
      <c r="Q135" s="156" t="str">
        <f t="shared" si="31"/>
        <v>F45</v>
      </c>
      <c r="R135" s="196">
        <v>43101</v>
      </c>
      <c r="S135" s="195">
        <f t="shared" si="32"/>
        <v>47</v>
      </c>
      <c r="T135" s="156" t="str">
        <f t="shared" si="33"/>
        <v>F45</v>
      </c>
      <c r="U135" s="196">
        <v>43116</v>
      </c>
      <c r="V135" s="195">
        <f t="shared" si="34"/>
        <v>47</v>
      </c>
      <c r="W135" s="156" t="str">
        <f t="shared" si="35"/>
        <v>F45</v>
      </c>
      <c r="X135" s="196">
        <v>43172</v>
      </c>
      <c r="Y135" s="148"/>
      <c r="Z135" s="148" t="s">
        <v>690</v>
      </c>
      <c r="AA135" s="148" t="s">
        <v>310</v>
      </c>
    </row>
    <row r="136" spans="1:27" x14ac:dyDescent="0.25">
      <c r="A136" s="154" t="s">
        <v>1044</v>
      </c>
      <c r="B136" s="154" t="s">
        <v>1045</v>
      </c>
      <c r="C136" s="154" t="s">
        <v>1046</v>
      </c>
      <c r="D136" s="154"/>
      <c r="E136" s="160">
        <v>37555</v>
      </c>
      <c r="F136" s="186" t="s">
        <v>285</v>
      </c>
      <c r="G136" s="195">
        <f t="shared" si="24"/>
        <v>14</v>
      </c>
      <c r="H136" s="156" t="str">
        <f t="shared" si="25"/>
        <v>JB15</v>
      </c>
      <c r="I136" s="200">
        <v>43025</v>
      </c>
      <c r="J136" s="195">
        <f t="shared" si="26"/>
        <v>15</v>
      </c>
      <c r="K136" s="156" t="str">
        <f t="shared" si="27"/>
        <v>JB17</v>
      </c>
      <c r="L136" s="196">
        <v>43046</v>
      </c>
      <c r="M136" s="195">
        <f t="shared" si="28"/>
        <v>15</v>
      </c>
      <c r="N136" s="156" t="str">
        <f t="shared" si="29"/>
        <v>JB17</v>
      </c>
      <c r="O136" s="196">
        <v>43074</v>
      </c>
      <c r="P136" s="195">
        <f t="shared" si="30"/>
        <v>15</v>
      </c>
      <c r="Q136" s="156" t="str">
        <f t="shared" si="31"/>
        <v>JB17</v>
      </c>
      <c r="R136" s="196">
        <v>43101</v>
      </c>
      <c r="S136" s="195">
        <f t="shared" si="32"/>
        <v>15</v>
      </c>
      <c r="T136" s="156" t="str">
        <f t="shared" si="33"/>
        <v>JB17</v>
      </c>
      <c r="U136" s="196">
        <v>43116</v>
      </c>
      <c r="V136" s="195">
        <f t="shared" si="34"/>
        <v>15</v>
      </c>
      <c r="W136" s="156" t="str">
        <f t="shared" si="35"/>
        <v>JB17</v>
      </c>
      <c r="X136" s="196">
        <v>43172</v>
      </c>
      <c r="Y136" s="148"/>
      <c r="Z136" s="148" t="s">
        <v>693</v>
      </c>
      <c r="AA136" s="148" t="s">
        <v>310</v>
      </c>
    </row>
    <row r="137" spans="1:27" x14ac:dyDescent="0.25">
      <c r="A137" s="154" t="s">
        <v>1027</v>
      </c>
      <c r="B137" s="154" t="s">
        <v>1028</v>
      </c>
      <c r="C137" s="154" t="s">
        <v>1029</v>
      </c>
      <c r="D137" s="154"/>
      <c r="E137" s="160">
        <v>35350</v>
      </c>
      <c r="F137" s="186" t="s">
        <v>285</v>
      </c>
      <c r="G137" s="195">
        <f t="shared" si="24"/>
        <v>21</v>
      </c>
      <c r="H137" s="156" t="str">
        <f t="shared" si="25"/>
        <v>SM</v>
      </c>
      <c r="I137" s="200">
        <v>43025</v>
      </c>
      <c r="J137" s="195">
        <f t="shared" si="26"/>
        <v>21</v>
      </c>
      <c r="K137" s="156" t="str">
        <f t="shared" si="27"/>
        <v>SM</v>
      </c>
      <c r="L137" s="196">
        <v>43046</v>
      </c>
      <c r="M137" s="195">
        <f t="shared" si="28"/>
        <v>21</v>
      </c>
      <c r="N137" s="156" t="str">
        <f t="shared" si="29"/>
        <v>SM</v>
      </c>
      <c r="O137" s="196">
        <v>43074</v>
      </c>
      <c r="P137" s="195">
        <f t="shared" si="30"/>
        <v>21</v>
      </c>
      <c r="Q137" s="156" t="str">
        <f t="shared" si="31"/>
        <v>SM</v>
      </c>
      <c r="R137" s="196">
        <v>43101</v>
      </c>
      <c r="S137" s="195">
        <f t="shared" si="32"/>
        <v>21</v>
      </c>
      <c r="T137" s="156" t="str">
        <f t="shared" si="33"/>
        <v>SM</v>
      </c>
      <c r="U137" s="196">
        <v>43116</v>
      </c>
      <c r="V137" s="195">
        <f t="shared" si="34"/>
        <v>21</v>
      </c>
      <c r="W137" s="156" t="str">
        <f t="shared" si="35"/>
        <v>SM</v>
      </c>
      <c r="X137" s="196">
        <v>43172</v>
      </c>
      <c r="Y137" s="148"/>
      <c r="Z137" s="148" t="s">
        <v>696</v>
      </c>
      <c r="AA137" s="148" t="s">
        <v>310</v>
      </c>
    </row>
    <row r="138" spans="1:27" x14ac:dyDescent="0.25">
      <c r="A138" s="154" t="s">
        <v>283</v>
      </c>
      <c r="B138" s="154" t="s">
        <v>1028</v>
      </c>
      <c r="C138" s="154" t="s">
        <v>1030</v>
      </c>
      <c r="D138" s="154"/>
      <c r="E138" s="160">
        <v>35985</v>
      </c>
      <c r="F138" s="187" t="s">
        <v>285</v>
      </c>
      <c r="G138" s="195">
        <f t="shared" si="24"/>
        <v>19</v>
      </c>
      <c r="H138" s="156" t="str">
        <f t="shared" si="25"/>
        <v>SM</v>
      </c>
      <c r="I138" s="200">
        <v>43025</v>
      </c>
      <c r="J138" s="195">
        <f t="shared" si="26"/>
        <v>19</v>
      </c>
      <c r="K138" s="156" t="str">
        <f t="shared" si="27"/>
        <v>SM</v>
      </c>
      <c r="L138" s="196">
        <v>43046</v>
      </c>
      <c r="M138" s="195">
        <f t="shared" si="28"/>
        <v>19</v>
      </c>
      <c r="N138" s="156" t="str">
        <f t="shared" si="29"/>
        <v>SM</v>
      </c>
      <c r="O138" s="196">
        <v>43074</v>
      </c>
      <c r="P138" s="195">
        <f t="shared" si="30"/>
        <v>19</v>
      </c>
      <c r="Q138" s="156" t="str">
        <f t="shared" si="31"/>
        <v>SM</v>
      </c>
      <c r="R138" s="196">
        <v>43101</v>
      </c>
      <c r="S138" s="195">
        <f t="shared" si="32"/>
        <v>19</v>
      </c>
      <c r="T138" s="156" t="str">
        <f t="shared" si="33"/>
        <v>SM</v>
      </c>
      <c r="U138" s="196">
        <v>43116</v>
      </c>
      <c r="V138" s="195">
        <f t="shared" si="34"/>
        <v>19</v>
      </c>
      <c r="W138" s="156" t="str">
        <f t="shared" si="35"/>
        <v>SM</v>
      </c>
      <c r="X138" s="196">
        <v>43172</v>
      </c>
      <c r="Y138" s="148"/>
      <c r="Z138" s="148" t="s">
        <v>699</v>
      </c>
      <c r="AA138" s="148" t="s">
        <v>310</v>
      </c>
    </row>
    <row r="139" spans="1:27" x14ac:dyDescent="0.25">
      <c r="A139" s="154" t="s">
        <v>463</v>
      </c>
      <c r="B139" s="154" t="s">
        <v>1031</v>
      </c>
      <c r="C139" s="154" t="s">
        <v>1032</v>
      </c>
      <c r="D139" s="154"/>
      <c r="E139" s="160">
        <v>29947</v>
      </c>
      <c r="F139" s="186" t="s">
        <v>300</v>
      </c>
      <c r="G139" s="195">
        <f t="shared" si="24"/>
        <v>35</v>
      </c>
      <c r="H139" s="156" t="str">
        <f t="shared" si="25"/>
        <v>F35</v>
      </c>
      <c r="I139" s="200">
        <v>43025</v>
      </c>
      <c r="J139" s="195">
        <f t="shared" si="26"/>
        <v>35</v>
      </c>
      <c r="K139" s="156" t="str">
        <f t="shared" si="27"/>
        <v>F35</v>
      </c>
      <c r="L139" s="196">
        <v>43046</v>
      </c>
      <c r="M139" s="195">
        <f t="shared" si="28"/>
        <v>35</v>
      </c>
      <c r="N139" s="156" t="str">
        <f t="shared" si="29"/>
        <v>F35</v>
      </c>
      <c r="O139" s="196">
        <v>43074</v>
      </c>
      <c r="P139" s="195">
        <f t="shared" si="30"/>
        <v>36</v>
      </c>
      <c r="Q139" s="156" t="str">
        <f t="shared" si="31"/>
        <v>F35</v>
      </c>
      <c r="R139" s="196">
        <v>43101</v>
      </c>
      <c r="S139" s="195">
        <f t="shared" si="32"/>
        <v>36</v>
      </c>
      <c r="T139" s="156" t="str">
        <f t="shared" si="33"/>
        <v>F35</v>
      </c>
      <c r="U139" s="196">
        <v>43116</v>
      </c>
      <c r="V139" s="195">
        <f t="shared" si="34"/>
        <v>36</v>
      </c>
      <c r="W139" s="156" t="str">
        <f t="shared" si="35"/>
        <v>F35</v>
      </c>
      <c r="X139" s="196">
        <v>43172</v>
      </c>
      <c r="Y139" s="148"/>
      <c r="Z139" s="148" t="s">
        <v>702</v>
      </c>
      <c r="AA139" s="148" t="s">
        <v>310</v>
      </c>
    </row>
    <row r="140" spans="1:27" x14ac:dyDescent="0.25">
      <c r="A140" s="154" t="s">
        <v>1033</v>
      </c>
      <c r="B140" s="154" t="s">
        <v>1034</v>
      </c>
      <c r="C140" s="154" t="s">
        <v>1035</v>
      </c>
      <c r="D140" s="154"/>
      <c r="E140" s="160">
        <v>28373</v>
      </c>
      <c r="F140" s="186" t="s">
        <v>300</v>
      </c>
      <c r="G140" s="195">
        <f t="shared" si="24"/>
        <v>40</v>
      </c>
      <c r="H140" s="156" t="str">
        <f t="shared" si="25"/>
        <v>F40</v>
      </c>
      <c r="I140" s="200">
        <v>43025</v>
      </c>
      <c r="J140" s="195">
        <f t="shared" si="26"/>
        <v>40</v>
      </c>
      <c r="K140" s="156" t="str">
        <f t="shared" si="27"/>
        <v>F40</v>
      </c>
      <c r="L140" s="196">
        <v>43046</v>
      </c>
      <c r="M140" s="195">
        <f t="shared" si="28"/>
        <v>40</v>
      </c>
      <c r="N140" s="156" t="str">
        <f t="shared" si="29"/>
        <v>F40</v>
      </c>
      <c r="O140" s="196">
        <v>43074</v>
      </c>
      <c r="P140" s="195">
        <f t="shared" si="30"/>
        <v>40</v>
      </c>
      <c r="Q140" s="156" t="str">
        <f t="shared" si="31"/>
        <v>F40</v>
      </c>
      <c r="R140" s="196">
        <v>43101</v>
      </c>
      <c r="S140" s="195">
        <f t="shared" si="32"/>
        <v>40</v>
      </c>
      <c r="T140" s="156" t="str">
        <f t="shared" si="33"/>
        <v>F40</v>
      </c>
      <c r="U140" s="196">
        <v>43116</v>
      </c>
      <c r="V140" s="195">
        <f t="shared" si="34"/>
        <v>40</v>
      </c>
      <c r="W140" s="156" t="str">
        <f t="shared" si="35"/>
        <v>F40</v>
      </c>
      <c r="X140" s="196">
        <v>43172</v>
      </c>
      <c r="Y140" s="148"/>
      <c r="Z140" s="148" t="s">
        <v>704</v>
      </c>
      <c r="AA140" s="148" t="s">
        <v>339</v>
      </c>
    </row>
    <row r="141" spans="1:27" x14ac:dyDescent="0.25">
      <c r="A141" s="154" t="s">
        <v>1047</v>
      </c>
      <c r="B141" s="154" t="s">
        <v>1048</v>
      </c>
      <c r="C141" s="154" t="s">
        <v>1049</v>
      </c>
      <c r="D141" s="154"/>
      <c r="E141" s="160">
        <v>31515</v>
      </c>
      <c r="F141" s="186" t="s">
        <v>300</v>
      </c>
      <c r="G141" s="195">
        <f t="shared" si="24"/>
        <v>31</v>
      </c>
      <c r="H141" s="156" t="str">
        <f t="shared" si="25"/>
        <v>SW</v>
      </c>
      <c r="I141" s="200">
        <v>43025</v>
      </c>
      <c r="J141" s="195">
        <f t="shared" si="26"/>
        <v>31</v>
      </c>
      <c r="K141" s="156" t="str">
        <f t="shared" si="27"/>
        <v>SW</v>
      </c>
      <c r="L141" s="196">
        <v>43046</v>
      </c>
      <c r="M141" s="195">
        <f t="shared" si="28"/>
        <v>31</v>
      </c>
      <c r="N141" s="156" t="str">
        <f t="shared" si="29"/>
        <v>SW</v>
      </c>
      <c r="O141" s="196">
        <v>43074</v>
      </c>
      <c r="P141" s="195">
        <f t="shared" si="30"/>
        <v>31</v>
      </c>
      <c r="Q141" s="156" t="str">
        <f t="shared" si="31"/>
        <v>SW</v>
      </c>
      <c r="R141" s="196">
        <v>43101</v>
      </c>
      <c r="S141" s="195">
        <f t="shared" si="32"/>
        <v>31</v>
      </c>
      <c r="T141" s="156" t="str">
        <f t="shared" si="33"/>
        <v>SW</v>
      </c>
      <c r="U141" s="196">
        <v>43116</v>
      </c>
      <c r="V141" s="195">
        <f t="shared" si="34"/>
        <v>31</v>
      </c>
      <c r="W141" s="156" t="str">
        <f t="shared" si="35"/>
        <v>SW</v>
      </c>
      <c r="X141" s="196">
        <v>43172</v>
      </c>
      <c r="Y141" s="148"/>
      <c r="Z141" s="148" t="s">
        <v>707</v>
      </c>
      <c r="AA141" s="148" t="s">
        <v>339</v>
      </c>
    </row>
    <row r="142" spans="1:27" x14ac:dyDescent="0.25">
      <c r="A142" s="154" t="s">
        <v>567</v>
      </c>
      <c r="B142" s="154" t="s">
        <v>1037</v>
      </c>
      <c r="C142" s="255" t="s">
        <v>261</v>
      </c>
      <c r="D142" s="255"/>
      <c r="E142" s="160">
        <v>25258</v>
      </c>
      <c r="F142" s="187" t="s">
        <v>285</v>
      </c>
      <c r="G142" s="195">
        <f t="shared" si="24"/>
        <v>48</v>
      </c>
      <c r="H142" s="156" t="str">
        <f t="shared" si="25"/>
        <v>V45</v>
      </c>
      <c r="I142" s="200">
        <v>43025</v>
      </c>
      <c r="J142" s="195">
        <f t="shared" si="26"/>
        <v>48</v>
      </c>
      <c r="K142" s="156" t="str">
        <f t="shared" si="27"/>
        <v>V45</v>
      </c>
      <c r="L142" s="196">
        <v>43046</v>
      </c>
      <c r="M142" s="195">
        <f t="shared" si="28"/>
        <v>48</v>
      </c>
      <c r="N142" s="156" t="str">
        <f t="shared" si="29"/>
        <v>V45</v>
      </c>
      <c r="O142" s="196">
        <v>43074</v>
      </c>
      <c r="P142" s="195">
        <f t="shared" si="30"/>
        <v>48</v>
      </c>
      <c r="Q142" s="156" t="str">
        <f t="shared" si="31"/>
        <v>V45</v>
      </c>
      <c r="R142" s="196">
        <v>43101</v>
      </c>
      <c r="S142" s="195">
        <f t="shared" si="32"/>
        <v>48</v>
      </c>
      <c r="T142" s="156" t="str">
        <f t="shared" si="33"/>
        <v>V45</v>
      </c>
      <c r="U142" s="196">
        <v>43116</v>
      </c>
      <c r="V142" s="195">
        <f t="shared" si="34"/>
        <v>49</v>
      </c>
      <c r="W142" s="156" t="str">
        <f t="shared" si="35"/>
        <v>V45</v>
      </c>
      <c r="X142" s="196">
        <v>43172</v>
      </c>
      <c r="Y142" s="148"/>
      <c r="Z142" s="148" t="s">
        <v>711</v>
      </c>
      <c r="AA142" s="148" t="s">
        <v>339</v>
      </c>
    </row>
    <row r="143" spans="1:27" x14ac:dyDescent="0.25">
      <c r="A143" s="154" t="s">
        <v>1036</v>
      </c>
      <c r="B143" s="154" t="s">
        <v>1037</v>
      </c>
      <c r="C143" s="154" t="s">
        <v>1038</v>
      </c>
      <c r="D143" s="154"/>
      <c r="E143" s="160">
        <v>28980</v>
      </c>
      <c r="F143" s="187" t="s">
        <v>300</v>
      </c>
      <c r="G143" s="195">
        <f t="shared" si="24"/>
        <v>38</v>
      </c>
      <c r="H143" s="156" t="str">
        <f t="shared" si="25"/>
        <v>F35</v>
      </c>
      <c r="I143" s="200">
        <v>43025</v>
      </c>
      <c r="J143" s="195">
        <f t="shared" si="26"/>
        <v>38</v>
      </c>
      <c r="K143" s="156" t="str">
        <f t="shared" si="27"/>
        <v>F35</v>
      </c>
      <c r="L143" s="196">
        <v>43046</v>
      </c>
      <c r="M143" s="195">
        <f t="shared" si="28"/>
        <v>38</v>
      </c>
      <c r="N143" s="156" t="str">
        <f t="shared" si="29"/>
        <v>F35</v>
      </c>
      <c r="O143" s="196">
        <v>43074</v>
      </c>
      <c r="P143" s="195">
        <f t="shared" si="30"/>
        <v>38</v>
      </c>
      <c r="Q143" s="156" t="str">
        <f t="shared" si="31"/>
        <v>F35</v>
      </c>
      <c r="R143" s="196">
        <v>43101</v>
      </c>
      <c r="S143" s="195">
        <f t="shared" si="32"/>
        <v>38</v>
      </c>
      <c r="T143" s="156" t="str">
        <f t="shared" si="33"/>
        <v>F35</v>
      </c>
      <c r="U143" s="196">
        <v>43116</v>
      </c>
      <c r="V143" s="195">
        <f t="shared" si="34"/>
        <v>38</v>
      </c>
      <c r="W143" s="156" t="str">
        <f t="shared" si="35"/>
        <v>F35</v>
      </c>
      <c r="X143" s="196">
        <v>43172</v>
      </c>
      <c r="Y143" s="148"/>
      <c r="Z143" s="148" t="s">
        <v>713</v>
      </c>
      <c r="AA143" s="148" t="s">
        <v>339</v>
      </c>
    </row>
    <row r="144" spans="1:27" x14ac:dyDescent="0.25">
      <c r="A144" s="161" t="s">
        <v>394</v>
      </c>
      <c r="B144" s="161" t="s">
        <v>1037</v>
      </c>
      <c r="C144" s="154" t="s">
        <v>1050</v>
      </c>
      <c r="D144" s="154"/>
      <c r="E144" s="160">
        <v>30588</v>
      </c>
      <c r="F144" s="186" t="s">
        <v>285</v>
      </c>
      <c r="G144" s="195">
        <f t="shared" si="24"/>
        <v>34</v>
      </c>
      <c r="H144" s="156" t="str">
        <f t="shared" si="25"/>
        <v>SM</v>
      </c>
      <c r="I144" s="200">
        <v>43025</v>
      </c>
      <c r="J144" s="195">
        <f t="shared" si="26"/>
        <v>34</v>
      </c>
      <c r="K144" s="156" t="str">
        <f t="shared" si="27"/>
        <v>SM</v>
      </c>
      <c r="L144" s="196">
        <v>43046</v>
      </c>
      <c r="M144" s="195">
        <f t="shared" si="28"/>
        <v>34</v>
      </c>
      <c r="N144" s="156" t="str">
        <f t="shared" si="29"/>
        <v>SM</v>
      </c>
      <c r="O144" s="196">
        <v>43074</v>
      </c>
      <c r="P144" s="195">
        <f t="shared" si="30"/>
        <v>34</v>
      </c>
      <c r="Q144" s="156" t="str">
        <f t="shared" si="31"/>
        <v>SM</v>
      </c>
      <c r="R144" s="196">
        <v>43101</v>
      </c>
      <c r="S144" s="195">
        <f t="shared" si="32"/>
        <v>34</v>
      </c>
      <c r="T144" s="156" t="str">
        <f t="shared" si="33"/>
        <v>SM</v>
      </c>
      <c r="U144" s="196">
        <v>43116</v>
      </c>
      <c r="V144" s="195">
        <f t="shared" si="34"/>
        <v>34</v>
      </c>
      <c r="W144" s="156" t="str">
        <f t="shared" si="35"/>
        <v>SM</v>
      </c>
      <c r="X144" s="196">
        <v>43172</v>
      </c>
      <c r="Y144" s="148"/>
      <c r="Z144" s="148" t="s">
        <v>715</v>
      </c>
      <c r="AA144" s="148" t="s">
        <v>339</v>
      </c>
    </row>
    <row r="145" spans="1:27" x14ac:dyDescent="0.25">
      <c r="A145" s="161" t="s">
        <v>444</v>
      </c>
      <c r="B145" s="161" t="s">
        <v>445</v>
      </c>
      <c r="C145" s="154" t="s">
        <v>446</v>
      </c>
      <c r="D145" s="154"/>
      <c r="E145" s="160">
        <v>39716</v>
      </c>
      <c r="F145" s="186" t="s">
        <v>285</v>
      </c>
      <c r="G145" s="195">
        <f t="shared" si="24"/>
        <v>9</v>
      </c>
      <c r="H145" s="156" t="str">
        <f t="shared" si="25"/>
        <v>JB11</v>
      </c>
      <c r="I145" s="200">
        <v>43025</v>
      </c>
      <c r="J145" s="195">
        <f t="shared" si="26"/>
        <v>9</v>
      </c>
      <c r="K145" s="156" t="str">
        <f t="shared" si="27"/>
        <v>JB11</v>
      </c>
      <c r="L145" s="196">
        <v>43046</v>
      </c>
      <c r="M145" s="195">
        <f t="shared" si="28"/>
        <v>9</v>
      </c>
      <c r="N145" s="156" t="str">
        <f t="shared" si="29"/>
        <v>JB11</v>
      </c>
      <c r="O145" s="196">
        <v>43074</v>
      </c>
      <c r="P145" s="195">
        <f t="shared" si="30"/>
        <v>9</v>
      </c>
      <c r="Q145" s="156" t="str">
        <f t="shared" si="31"/>
        <v>JB11</v>
      </c>
      <c r="R145" s="196">
        <v>43101</v>
      </c>
      <c r="S145" s="195">
        <f t="shared" si="32"/>
        <v>9</v>
      </c>
      <c r="T145" s="156" t="str">
        <f t="shared" si="33"/>
        <v>JB11</v>
      </c>
      <c r="U145" s="196">
        <v>43116</v>
      </c>
      <c r="V145" s="195">
        <f t="shared" si="34"/>
        <v>9</v>
      </c>
      <c r="W145" s="156" t="str">
        <f t="shared" si="35"/>
        <v>JB11</v>
      </c>
      <c r="X145" s="196">
        <v>43172</v>
      </c>
      <c r="Y145" s="148"/>
      <c r="Z145" s="148" t="s">
        <v>719</v>
      </c>
      <c r="AA145" s="148" t="s">
        <v>291</v>
      </c>
    </row>
    <row r="146" spans="1:27" x14ac:dyDescent="0.25">
      <c r="A146" s="161" t="s">
        <v>447</v>
      </c>
      <c r="B146" s="161" t="s">
        <v>445</v>
      </c>
      <c r="C146" s="154" t="s">
        <v>448</v>
      </c>
      <c r="D146" s="154"/>
      <c r="E146" s="160">
        <v>37919</v>
      </c>
      <c r="F146" s="186" t="s">
        <v>300</v>
      </c>
      <c r="G146" s="195">
        <f t="shared" si="24"/>
        <v>13</v>
      </c>
      <c r="H146" s="156" t="str">
        <f t="shared" si="25"/>
        <v>JG15</v>
      </c>
      <c r="I146" s="200">
        <v>43025</v>
      </c>
      <c r="J146" s="195">
        <f t="shared" si="26"/>
        <v>14</v>
      </c>
      <c r="K146" s="156" t="str">
        <f t="shared" si="27"/>
        <v>JG15</v>
      </c>
      <c r="L146" s="196">
        <v>43046</v>
      </c>
      <c r="M146" s="195">
        <f t="shared" si="28"/>
        <v>14</v>
      </c>
      <c r="N146" s="156" t="str">
        <f t="shared" si="29"/>
        <v>JG15</v>
      </c>
      <c r="O146" s="196">
        <v>43074</v>
      </c>
      <c r="P146" s="195">
        <f t="shared" si="30"/>
        <v>14</v>
      </c>
      <c r="Q146" s="156" t="str">
        <f t="shared" si="31"/>
        <v>JG15</v>
      </c>
      <c r="R146" s="196">
        <v>43101</v>
      </c>
      <c r="S146" s="195">
        <f t="shared" si="32"/>
        <v>14</v>
      </c>
      <c r="T146" s="156" t="str">
        <f t="shared" si="33"/>
        <v>JG15</v>
      </c>
      <c r="U146" s="196">
        <v>43116</v>
      </c>
      <c r="V146" s="195">
        <f t="shared" si="34"/>
        <v>14</v>
      </c>
      <c r="W146" s="156" t="str">
        <f t="shared" si="35"/>
        <v>JG15</v>
      </c>
      <c r="X146" s="196">
        <v>43172</v>
      </c>
      <c r="Y146" s="148"/>
      <c r="Z146" s="148" t="s">
        <v>721</v>
      </c>
      <c r="AA146" s="148" t="s">
        <v>291</v>
      </c>
    </row>
    <row r="147" spans="1:27" x14ac:dyDescent="0.25">
      <c r="A147" s="161" t="s">
        <v>450</v>
      </c>
      <c r="B147" s="161" t="s">
        <v>445</v>
      </c>
      <c r="C147" s="154" t="s">
        <v>451</v>
      </c>
      <c r="D147" s="154"/>
      <c r="E147" s="160">
        <v>38795</v>
      </c>
      <c r="F147" s="186" t="s">
        <v>300</v>
      </c>
      <c r="G147" s="195">
        <f t="shared" si="24"/>
        <v>11</v>
      </c>
      <c r="H147" s="156" t="str">
        <f t="shared" si="25"/>
        <v>JG13</v>
      </c>
      <c r="I147" s="200">
        <v>43025</v>
      </c>
      <c r="J147" s="195">
        <f t="shared" si="26"/>
        <v>11</v>
      </c>
      <c r="K147" s="156" t="str">
        <f t="shared" si="27"/>
        <v>JG13</v>
      </c>
      <c r="L147" s="196">
        <v>43046</v>
      </c>
      <c r="M147" s="195">
        <f t="shared" si="28"/>
        <v>11</v>
      </c>
      <c r="N147" s="156" t="str">
        <f t="shared" si="29"/>
        <v>JG13</v>
      </c>
      <c r="O147" s="196">
        <v>43074</v>
      </c>
      <c r="P147" s="195">
        <f t="shared" si="30"/>
        <v>11</v>
      </c>
      <c r="Q147" s="156" t="str">
        <f t="shared" si="31"/>
        <v>JG13</v>
      </c>
      <c r="R147" s="196">
        <v>43101</v>
      </c>
      <c r="S147" s="195">
        <f t="shared" si="32"/>
        <v>11</v>
      </c>
      <c r="T147" s="156" t="str">
        <f t="shared" si="33"/>
        <v>JG13</v>
      </c>
      <c r="U147" s="196">
        <v>43116</v>
      </c>
      <c r="V147" s="195">
        <f t="shared" si="34"/>
        <v>11</v>
      </c>
      <c r="W147" s="156" t="str">
        <f t="shared" si="35"/>
        <v>JG13</v>
      </c>
      <c r="X147" s="196">
        <v>43172</v>
      </c>
      <c r="Y147" s="148"/>
      <c r="Z147" s="148" t="s">
        <v>724</v>
      </c>
      <c r="AA147" s="148" t="s">
        <v>291</v>
      </c>
    </row>
    <row r="148" spans="1:27" x14ac:dyDescent="0.25">
      <c r="A148" s="154" t="s">
        <v>453</v>
      </c>
      <c r="B148" s="154" t="s">
        <v>454</v>
      </c>
      <c r="C148" s="154" t="s">
        <v>136</v>
      </c>
      <c r="D148" s="154"/>
      <c r="E148" s="160">
        <v>39245</v>
      </c>
      <c r="F148" s="186" t="s">
        <v>285</v>
      </c>
      <c r="G148" s="195">
        <f t="shared" si="24"/>
        <v>10</v>
      </c>
      <c r="H148" s="156" t="str">
        <f t="shared" si="25"/>
        <v>JB11</v>
      </c>
      <c r="I148" s="200">
        <v>43025</v>
      </c>
      <c r="J148" s="195">
        <f t="shared" si="26"/>
        <v>10</v>
      </c>
      <c r="K148" s="156" t="str">
        <f t="shared" si="27"/>
        <v>JB11</v>
      </c>
      <c r="L148" s="196">
        <v>43046</v>
      </c>
      <c r="M148" s="195">
        <f t="shared" si="28"/>
        <v>10</v>
      </c>
      <c r="N148" s="156" t="str">
        <f t="shared" si="29"/>
        <v>JB11</v>
      </c>
      <c r="O148" s="196">
        <v>43074</v>
      </c>
      <c r="P148" s="195">
        <f t="shared" si="30"/>
        <v>10</v>
      </c>
      <c r="Q148" s="156" t="str">
        <f t="shared" si="31"/>
        <v>JB11</v>
      </c>
      <c r="R148" s="196">
        <v>43101</v>
      </c>
      <c r="S148" s="195">
        <f t="shared" si="32"/>
        <v>10</v>
      </c>
      <c r="T148" s="156" t="str">
        <f t="shared" si="33"/>
        <v>JB11</v>
      </c>
      <c r="U148" s="196">
        <v>43116</v>
      </c>
      <c r="V148" s="195">
        <f t="shared" si="34"/>
        <v>10</v>
      </c>
      <c r="W148" s="156" t="str">
        <f t="shared" si="35"/>
        <v>JB11</v>
      </c>
      <c r="X148" s="196">
        <v>43172</v>
      </c>
      <c r="Y148" s="148"/>
      <c r="Z148" s="148" t="s">
        <v>728</v>
      </c>
      <c r="AA148" s="148" t="s">
        <v>291</v>
      </c>
    </row>
    <row r="149" spans="1:27" x14ac:dyDescent="0.25">
      <c r="A149" s="154" t="s">
        <v>458</v>
      </c>
      <c r="B149" s="154" t="s">
        <v>456</v>
      </c>
      <c r="C149" s="154" t="s">
        <v>459</v>
      </c>
      <c r="D149" s="154"/>
      <c r="E149" s="160">
        <v>38113</v>
      </c>
      <c r="F149" s="186" t="s">
        <v>300</v>
      </c>
      <c r="G149" s="195">
        <f t="shared" si="24"/>
        <v>13</v>
      </c>
      <c r="H149" s="156" t="str">
        <f t="shared" si="25"/>
        <v>JG15</v>
      </c>
      <c r="I149" s="200">
        <v>43025</v>
      </c>
      <c r="J149" s="195">
        <f t="shared" si="26"/>
        <v>13</v>
      </c>
      <c r="K149" s="156" t="str">
        <f t="shared" si="27"/>
        <v>JG15</v>
      </c>
      <c r="L149" s="196">
        <v>43046</v>
      </c>
      <c r="M149" s="195">
        <f t="shared" si="28"/>
        <v>13</v>
      </c>
      <c r="N149" s="156" t="str">
        <f t="shared" si="29"/>
        <v>JG15</v>
      </c>
      <c r="O149" s="196">
        <v>43074</v>
      </c>
      <c r="P149" s="195">
        <f t="shared" si="30"/>
        <v>13</v>
      </c>
      <c r="Q149" s="156" t="str">
        <f t="shared" si="31"/>
        <v>JG15</v>
      </c>
      <c r="R149" s="196">
        <v>43101</v>
      </c>
      <c r="S149" s="195">
        <f t="shared" si="32"/>
        <v>13</v>
      </c>
      <c r="T149" s="156" t="str">
        <f t="shared" si="33"/>
        <v>JG15</v>
      </c>
      <c r="U149" s="196">
        <v>43116</v>
      </c>
      <c r="V149" s="195">
        <f t="shared" si="34"/>
        <v>13</v>
      </c>
      <c r="W149" s="156" t="str">
        <f t="shared" si="35"/>
        <v>JG15</v>
      </c>
      <c r="X149" s="196">
        <v>43172</v>
      </c>
      <c r="Y149" s="148"/>
      <c r="Z149" s="148" t="s">
        <v>730</v>
      </c>
      <c r="AA149" s="148" t="s">
        <v>291</v>
      </c>
    </row>
    <row r="150" spans="1:27" x14ac:dyDescent="0.25">
      <c r="A150" s="154" t="s">
        <v>427</v>
      </c>
      <c r="B150" s="154" t="s">
        <v>456</v>
      </c>
      <c r="C150" s="154" t="s">
        <v>461</v>
      </c>
      <c r="D150" s="154"/>
      <c r="E150" s="160">
        <v>39202</v>
      </c>
      <c r="F150" s="186" t="s">
        <v>285</v>
      </c>
      <c r="G150" s="195">
        <f t="shared" si="24"/>
        <v>10</v>
      </c>
      <c r="H150" s="156" t="str">
        <f t="shared" si="25"/>
        <v>JB11</v>
      </c>
      <c r="I150" s="200">
        <v>43025</v>
      </c>
      <c r="J150" s="195">
        <f t="shared" si="26"/>
        <v>10</v>
      </c>
      <c r="K150" s="156" t="str">
        <f t="shared" si="27"/>
        <v>JB11</v>
      </c>
      <c r="L150" s="196">
        <v>43046</v>
      </c>
      <c r="M150" s="195">
        <f t="shared" si="28"/>
        <v>10</v>
      </c>
      <c r="N150" s="156" t="str">
        <f t="shared" si="29"/>
        <v>JB11</v>
      </c>
      <c r="O150" s="196">
        <v>43074</v>
      </c>
      <c r="P150" s="195">
        <f t="shared" si="30"/>
        <v>10</v>
      </c>
      <c r="Q150" s="156" t="str">
        <f t="shared" si="31"/>
        <v>JB11</v>
      </c>
      <c r="R150" s="196">
        <v>43101</v>
      </c>
      <c r="S150" s="195">
        <f t="shared" si="32"/>
        <v>10</v>
      </c>
      <c r="T150" s="156" t="str">
        <f t="shared" si="33"/>
        <v>JB11</v>
      </c>
      <c r="U150" s="196">
        <v>43116</v>
      </c>
      <c r="V150" s="195">
        <f t="shared" si="34"/>
        <v>10</v>
      </c>
      <c r="W150" s="156" t="str">
        <f t="shared" si="35"/>
        <v>JB11</v>
      </c>
      <c r="X150" s="196">
        <v>43172</v>
      </c>
      <c r="Y150" s="148"/>
      <c r="Z150" s="148" t="s">
        <v>734</v>
      </c>
      <c r="AA150" s="148" t="s">
        <v>324</v>
      </c>
    </row>
    <row r="151" spans="1:27" x14ac:dyDescent="0.25">
      <c r="A151" s="154" t="s">
        <v>419</v>
      </c>
      <c r="B151" s="154" t="s">
        <v>456</v>
      </c>
      <c r="C151" s="154" t="s">
        <v>63</v>
      </c>
      <c r="D151" s="154"/>
      <c r="E151" s="160">
        <v>37706</v>
      </c>
      <c r="F151" s="186" t="s">
        <v>285</v>
      </c>
      <c r="G151" s="195">
        <f t="shared" si="24"/>
        <v>14</v>
      </c>
      <c r="H151" s="156" t="str">
        <f t="shared" si="25"/>
        <v>JB15</v>
      </c>
      <c r="I151" s="200">
        <v>43025</v>
      </c>
      <c r="J151" s="195">
        <f t="shared" si="26"/>
        <v>14</v>
      </c>
      <c r="K151" s="156" t="str">
        <f t="shared" si="27"/>
        <v>JB15</v>
      </c>
      <c r="L151" s="196">
        <v>43046</v>
      </c>
      <c r="M151" s="195">
        <f t="shared" si="28"/>
        <v>14</v>
      </c>
      <c r="N151" s="156" t="str">
        <f t="shared" si="29"/>
        <v>JB15</v>
      </c>
      <c r="O151" s="196">
        <v>43074</v>
      </c>
      <c r="P151" s="195">
        <f t="shared" si="30"/>
        <v>14</v>
      </c>
      <c r="Q151" s="156" t="str">
        <f t="shared" si="31"/>
        <v>JB15</v>
      </c>
      <c r="R151" s="196">
        <v>43101</v>
      </c>
      <c r="S151" s="195">
        <f t="shared" si="32"/>
        <v>14</v>
      </c>
      <c r="T151" s="156" t="str">
        <f t="shared" si="33"/>
        <v>JB15</v>
      </c>
      <c r="U151" s="196">
        <v>43116</v>
      </c>
      <c r="V151" s="195">
        <f t="shared" si="34"/>
        <v>14</v>
      </c>
      <c r="W151" s="156" t="str">
        <f t="shared" si="35"/>
        <v>JB15</v>
      </c>
      <c r="X151" s="196">
        <v>43172</v>
      </c>
      <c r="Y151" s="148"/>
      <c r="Z151" s="148" t="s">
        <v>737</v>
      </c>
      <c r="AA151" s="148" t="s">
        <v>324</v>
      </c>
    </row>
    <row r="152" spans="1:27" x14ac:dyDescent="0.25">
      <c r="A152" s="154" t="s">
        <v>385</v>
      </c>
      <c r="B152" s="154" t="s">
        <v>1039</v>
      </c>
      <c r="C152" s="154" t="s">
        <v>1040</v>
      </c>
      <c r="D152" s="154"/>
      <c r="E152" s="160">
        <v>26825</v>
      </c>
      <c r="F152" s="187" t="s">
        <v>300</v>
      </c>
      <c r="G152" s="195">
        <f t="shared" si="24"/>
        <v>44</v>
      </c>
      <c r="H152" s="156" t="str">
        <f t="shared" si="25"/>
        <v>F40</v>
      </c>
      <c r="I152" s="200">
        <v>43025</v>
      </c>
      <c r="J152" s="195">
        <f t="shared" si="26"/>
        <v>44</v>
      </c>
      <c r="K152" s="156" t="str">
        <f t="shared" si="27"/>
        <v>F40</v>
      </c>
      <c r="L152" s="196">
        <v>43046</v>
      </c>
      <c r="M152" s="195">
        <f t="shared" si="28"/>
        <v>44</v>
      </c>
      <c r="N152" s="156" t="str">
        <f t="shared" si="29"/>
        <v>F40</v>
      </c>
      <c r="O152" s="196">
        <v>43074</v>
      </c>
      <c r="P152" s="195">
        <f t="shared" si="30"/>
        <v>44</v>
      </c>
      <c r="Q152" s="156" t="str">
        <f t="shared" si="31"/>
        <v>F40</v>
      </c>
      <c r="R152" s="196">
        <v>43101</v>
      </c>
      <c r="S152" s="195">
        <f t="shared" si="32"/>
        <v>44</v>
      </c>
      <c r="T152" s="156" t="str">
        <f t="shared" si="33"/>
        <v>F40</v>
      </c>
      <c r="U152" s="196">
        <v>43116</v>
      </c>
      <c r="V152" s="195">
        <f t="shared" si="34"/>
        <v>44</v>
      </c>
      <c r="W152" s="156" t="str">
        <f t="shared" si="35"/>
        <v>F40</v>
      </c>
      <c r="X152" s="196">
        <v>43172</v>
      </c>
      <c r="Y152" s="148"/>
      <c r="Z152" s="148" t="s">
        <v>741</v>
      </c>
      <c r="AA152" s="148" t="s">
        <v>324</v>
      </c>
    </row>
    <row r="153" spans="1:27" x14ac:dyDescent="0.25">
      <c r="A153" s="154" t="s">
        <v>463</v>
      </c>
      <c r="B153" s="154" t="s">
        <v>464</v>
      </c>
      <c r="C153" s="154" t="s">
        <v>154</v>
      </c>
      <c r="D153" s="154"/>
      <c r="E153" s="160">
        <v>30081</v>
      </c>
      <c r="F153" s="186" t="s">
        <v>300</v>
      </c>
      <c r="G153" s="195">
        <f t="shared" si="24"/>
        <v>35</v>
      </c>
      <c r="H153" s="156" t="str">
        <f t="shared" si="25"/>
        <v>F35</v>
      </c>
      <c r="I153" s="200">
        <v>43025</v>
      </c>
      <c r="J153" s="195">
        <f t="shared" si="26"/>
        <v>35</v>
      </c>
      <c r="K153" s="156" t="str">
        <f t="shared" si="27"/>
        <v>F35</v>
      </c>
      <c r="L153" s="196">
        <v>43046</v>
      </c>
      <c r="M153" s="195">
        <f t="shared" si="28"/>
        <v>35</v>
      </c>
      <c r="N153" s="156" t="str">
        <f t="shared" si="29"/>
        <v>F35</v>
      </c>
      <c r="O153" s="196">
        <v>43074</v>
      </c>
      <c r="P153" s="195">
        <f t="shared" si="30"/>
        <v>35</v>
      </c>
      <c r="Q153" s="156" t="str">
        <f t="shared" si="31"/>
        <v>F35</v>
      </c>
      <c r="R153" s="196">
        <v>43101</v>
      </c>
      <c r="S153" s="195">
        <f t="shared" si="32"/>
        <v>35</v>
      </c>
      <c r="T153" s="156" t="str">
        <f t="shared" si="33"/>
        <v>F35</v>
      </c>
      <c r="U153" s="196">
        <v>43116</v>
      </c>
      <c r="V153" s="195">
        <f t="shared" si="34"/>
        <v>35</v>
      </c>
      <c r="W153" s="156" t="str">
        <f t="shared" si="35"/>
        <v>F35</v>
      </c>
      <c r="X153" s="196">
        <v>43172</v>
      </c>
      <c r="Y153" s="148"/>
      <c r="Z153" s="148" t="s">
        <v>745</v>
      </c>
      <c r="AA153" s="148" t="s">
        <v>324</v>
      </c>
    </row>
    <row r="154" spans="1:27" x14ac:dyDescent="0.25">
      <c r="A154" s="154" t="s">
        <v>546</v>
      </c>
      <c r="B154" s="154" t="s">
        <v>1051</v>
      </c>
      <c r="C154" s="154" t="s">
        <v>1052</v>
      </c>
      <c r="D154" s="154"/>
      <c r="E154" s="160">
        <v>37718</v>
      </c>
      <c r="F154" s="187" t="s">
        <v>300</v>
      </c>
      <c r="G154" s="195">
        <f t="shared" si="24"/>
        <v>14</v>
      </c>
      <c r="H154" s="156" t="str">
        <f t="shared" si="25"/>
        <v>JG15</v>
      </c>
      <c r="I154" s="200">
        <v>43025</v>
      </c>
      <c r="J154" s="195">
        <f t="shared" si="26"/>
        <v>14</v>
      </c>
      <c r="K154" s="156" t="str">
        <f t="shared" si="27"/>
        <v>JG15</v>
      </c>
      <c r="L154" s="196">
        <v>43046</v>
      </c>
      <c r="M154" s="195">
        <f t="shared" si="28"/>
        <v>14</v>
      </c>
      <c r="N154" s="156" t="str">
        <f t="shared" si="29"/>
        <v>JG15</v>
      </c>
      <c r="O154" s="196">
        <v>43074</v>
      </c>
      <c r="P154" s="195">
        <f t="shared" si="30"/>
        <v>14</v>
      </c>
      <c r="Q154" s="156" t="str">
        <f t="shared" si="31"/>
        <v>JG15</v>
      </c>
      <c r="R154" s="196">
        <v>43101</v>
      </c>
      <c r="S154" s="195">
        <f t="shared" si="32"/>
        <v>14</v>
      </c>
      <c r="T154" s="156" t="str">
        <f t="shared" si="33"/>
        <v>JG15</v>
      </c>
      <c r="U154" s="196">
        <v>43116</v>
      </c>
      <c r="V154" s="195">
        <f t="shared" si="34"/>
        <v>14</v>
      </c>
      <c r="W154" s="156" t="str">
        <f t="shared" si="35"/>
        <v>JG15</v>
      </c>
      <c r="X154" s="196">
        <v>43172</v>
      </c>
      <c r="Y154" s="148"/>
      <c r="Z154" s="148" t="s">
        <v>748</v>
      </c>
      <c r="AA154" s="148" t="s">
        <v>324</v>
      </c>
    </row>
    <row r="155" spans="1:27" x14ac:dyDescent="0.25">
      <c r="A155" s="154" t="s">
        <v>1053</v>
      </c>
      <c r="B155" s="154" t="s">
        <v>1051</v>
      </c>
      <c r="C155" s="154" t="s">
        <v>1054</v>
      </c>
      <c r="D155" s="154"/>
      <c r="E155" s="160">
        <v>37368</v>
      </c>
      <c r="F155" s="187" t="s">
        <v>300</v>
      </c>
      <c r="G155" s="195">
        <f t="shared" si="24"/>
        <v>15</v>
      </c>
      <c r="H155" s="156" t="str">
        <f t="shared" si="25"/>
        <v>JG17</v>
      </c>
      <c r="I155" s="200">
        <v>43025</v>
      </c>
      <c r="J155" s="195">
        <f t="shared" si="26"/>
        <v>15</v>
      </c>
      <c r="K155" s="156" t="str">
        <f t="shared" si="27"/>
        <v>JG17</v>
      </c>
      <c r="L155" s="196">
        <v>43046</v>
      </c>
      <c r="M155" s="195">
        <f t="shared" si="28"/>
        <v>15</v>
      </c>
      <c r="N155" s="156" t="str">
        <f t="shared" si="29"/>
        <v>JG17</v>
      </c>
      <c r="O155" s="196">
        <v>43074</v>
      </c>
      <c r="P155" s="195">
        <f t="shared" si="30"/>
        <v>15</v>
      </c>
      <c r="Q155" s="156" t="str">
        <f t="shared" si="31"/>
        <v>JG17</v>
      </c>
      <c r="R155" s="196">
        <v>43101</v>
      </c>
      <c r="S155" s="195">
        <f t="shared" si="32"/>
        <v>15</v>
      </c>
      <c r="T155" s="156" t="str">
        <f t="shared" si="33"/>
        <v>JG17</v>
      </c>
      <c r="U155" s="196">
        <v>43116</v>
      </c>
      <c r="V155" s="195">
        <f t="shared" si="34"/>
        <v>15</v>
      </c>
      <c r="W155" s="156" t="str">
        <f t="shared" si="35"/>
        <v>JG17</v>
      </c>
      <c r="X155" s="196">
        <v>43172</v>
      </c>
      <c r="Y155" s="148"/>
      <c r="Z155" s="148" t="s">
        <v>751</v>
      </c>
      <c r="AA155" s="148" t="s">
        <v>305</v>
      </c>
    </row>
    <row r="156" spans="1:27" x14ac:dyDescent="0.25">
      <c r="A156" s="154" t="s">
        <v>466</v>
      </c>
      <c r="B156" s="154" t="s">
        <v>467</v>
      </c>
      <c r="C156" s="154" t="s">
        <v>468</v>
      </c>
      <c r="D156" s="154"/>
      <c r="E156" s="160">
        <v>28882</v>
      </c>
      <c r="F156" s="186" t="s">
        <v>285</v>
      </c>
      <c r="G156" s="195">
        <f t="shared" si="24"/>
        <v>38</v>
      </c>
      <c r="H156" s="156" t="str">
        <f t="shared" si="25"/>
        <v>SM</v>
      </c>
      <c r="I156" s="200">
        <v>43025</v>
      </c>
      <c r="J156" s="195">
        <f t="shared" si="26"/>
        <v>38</v>
      </c>
      <c r="K156" s="156" t="str">
        <f t="shared" si="27"/>
        <v>SM</v>
      </c>
      <c r="L156" s="196">
        <v>43046</v>
      </c>
      <c r="M156" s="195">
        <f t="shared" si="28"/>
        <v>38</v>
      </c>
      <c r="N156" s="156" t="str">
        <f t="shared" si="29"/>
        <v>SM</v>
      </c>
      <c r="O156" s="196">
        <v>43074</v>
      </c>
      <c r="P156" s="195">
        <f t="shared" si="30"/>
        <v>38</v>
      </c>
      <c r="Q156" s="156" t="str">
        <f t="shared" si="31"/>
        <v>SM</v>
      </c>
      <c r="R156" s="196">
        <v>43101</v>
      </c>
      <c r="S156" s="195">
        <f t="shared" si="32"/>
        <v>38</v>
      </c>
      <c r="T156" s="156" t="str">
        <f t="shared" si="33"/>
        <v>SM</v>
      </c>
      <c r="U156" s="196">
        <v>43116</v>
      </c>
      <c r="V156" s="195">
        <f t="shared" si="34"/>
        <v>39</v>
      </c>
      <c r="W156" s="156" t="str">
        <f t="shared" si="35"/>
        <v>SM</v>
      </c>
      <c r="X156" s="196">
        <v>43172</v>
      </c>
      <c r="Y156" s="148"/>
      <c r="Z156" s="148" t="s">
        <v>755</v>
      </c>
      <c r="AA156" s="148" t="s">
        <v>305</v>
      </c>
    </row>
    <row r="157" spans="1:27" x14ac:dyDescent="0.25">
      <c r="A157" s="154" t="s">
        <v>470</v>
      </c>
      <c r="B157" s="154" t="s">
        <v>471</v>
      </c>
      <c r="C157" s="154" t="s">
        <v>472</v>
      </c>
      <c r="D157" s="154"/>
      <c r="E157" s="160">
        <v>23364</v>
      </c>
      <c r="F157" s="186" t="s">
        <v>285</v>
      </c>
      <c r="G157" s="195">
        <f t="shared" si="24"/>
        <v>53</v>
      </c>
      <c r="H157" s="156" t="str">
        <f t="shared" si="25"/>
        <v>V50</v>
      </c>
      <c r="I157" s="200">
        <v>43025</v>
      </c>
      <c r="J157" s="195">
        <f t="shared" si="26"/>
        <v>53</v>
      </c>
      <c r="K157" s="156" t="str">
        <f t="shared" si="27"/>
        <v>V50</v>
      </c>
      <c r="L157" s="196">
        <v>43046</v>
      </c>
      <c r="M157" s="195">
        <f t="shared" si="28"/>
        <v>54</v>
      </c>
      <c r="N157" s="156" t="str">
        <f t="shared" si="29"/>
        <v>V50</v>
      </c>
      <c r="O157" s="196">
        <v>43074</v>
      </c>
      <c r="P157" s="195">
        <f t="shared" si="30"/>
        <v>54</v>
      </c>
      <c r="Q157" s="156" t="str">
        <f t="shared" si="31"/>
        <v>V50</v>
      </c>
      <c r="R157" s="196">
        <v>43101</v>
      </c>
      <c r="S157" s="195">
        <f t="shared" si="32"/>
        <v>54</v>
      </c>
      <c r="T157" s="156" t="str">
        <f t="shared" si="33"/>
        <v>V50</v>
      </c>
      <c r="U157" s="196">
        <v>43116</v>
      </c>
      <c r="V157" s="195">
        <f t="shared" si="34"/>
        <v>54</v>
      </c>
      <c r="W157" s="156" t="str">
        <f t="shared" si="35"/>
        <v>V50</v>
      </c>
      <c r="X157" s="196">
        <v>43172</v>
      </c>
      <c r="Y157" s="148"/>
      <c r="Z157" s="148" t="s">
        <v>758</v>
      </c>
      <c r="AA157" s="148" t="s">
        <v>305</v>
      </c>
    </row>
    <row r="158" spans="1:27" x14ac:dyDescent="0.25">
      <c r="A158" s="154" t="s">
        <v>474</v>
      </c>
      <c r="B158" s="154" t="s">
        <v>475</v>
      </c>
      <c r="C158" s="154" t="s">
        <v>56</v>
      </c>
      <c r="D158" s="154"/>
      <c r="E158" s="160">
        <v>31178</v>
      </c>
      <c r="F158" s="186" t="s">
        <v>285</v>
      </c>
      <c r="G158" s="195">
        <f t="shared" si="24"/>
        <v>32</v>
      </c>
      <c r="H158" s="156" t="str">
        <f t="shared" si="25"/>
        <v>SM</v>
      </c>
      <c r="I158" s="200">
        <v>43025</v>
      </c>
      <c r="J158" s="195">
        <f t="shared" si="26"/>
        <v>32</v>
      </c>
      <c r="K158" s="156" t="str">
        <f t="shared" si="27"/>
        <v>SM</v>
      </c>
      <c r="L158" s="196">
        <v>43046</v>
      </c>
      <c r="M158" s="195">
        <f t="shared" si="28"/>
        <v>32</v>
      </c>
      <c r="N158" s="156" t="str">
        <f t="shared" si="29"/>
        <v>SM</v>
      </c>
      <c r="O158" s="196">
        <v>43074</v>
      </c>
      <c r="P158" s="195">
        <f t="shared" si="30"/>
        <v>32</v>
      </c>
      <c r="Q158" s="156" t="str">
        <f t="shared" si="31"/>
        <v>SM</v>
      </c>
      <c r="R158" s="196">
        <v>43101</v>
      </c>
      <c r="S158" s="195">
        <f t="shared" si="32"/>
        <v>32</v>
      </c>
      <c r="T158" s="156" t="str">
        <f t="shared" si="33"/>
        <v>SM</v>
      </c>
      <c r="U158" s="196">
        <v>43116</v>
      </c>
      <c r="V158" s="195">
        <f t="shared" si="34"/>
        <v>32</v>
      </c>
      <c r="W158" s="156" t="str">
        <f t="shared" si="35"/>
        <v>SM</v>
      </c>
      <c r="X158" s="196">
        <v>43172</v>
      </c>
      <c r="Y158" s="148"/>
      <c r="Z158" s="148" t="s">
        <v>759</v>
      </c>
      <c r="AA158" s="148" t="s">
        <v>305</v>
      </c>
    </row>
    <row r="159" spans="1:27" x14ac:dyDescent="0.25">
      <c r="A159" s="154" t="s">
        <v>477</v>
      </c>
      <c r="B159" s="154" t="s">
        <v>475</v>
      </c>
      <c r="C159" s="154" t="s">
        <v>478</v>
      </c>
      <c r="D159" s="154"/>
      <c r="E159" s="160">
        <v>17429</v>
      </c>
      <c r="F159" s="186" t="s">
        <v>285</v>
      </c>
      <c r="G159" s="195">
        <f t="shared" si="24"/>
        <v>70</v>
      </c>
      <c r="H159" s="156" t="str">
        <f t="shared" si="25"/>
        <v>V70</v>
      </c>
      <c r="I159" s="200">
        <v>43025</v>
      </c>
      <c r="J159" s="195">
        <f t="shared" si="26"/>
        <v>70</v>
      </c>
      <c r="K159" s="156" t="str">
        <f t="shared" si="27"/>
        <v>V70</v>
      </c>
      <c r="L159" s="196">
        <v>43046</v>
      </c>
      <c r="M159" s="195">
        <f t="shared" si="28"/>
        <v>70</v>
      </c>
      <c r="N159" s="156" t="str">
        <f t="shared" si="29"/>
        <v>V70</v>
      </c>
      <c r="O159" s="196">
        <v>43074</v>
      </c>
      <c r="P159" s="195">
        <f t="shared" si="30"/>
        <v>70</v>
      </c>
      <c r="Q159" s="156" t="str">
        <f t="shared" si="31"/>
        <v>V70</v>
      </c>
      <c r="R159" s="196">
        <v>43101</v>
      </c>
      <c r="S159" s="195">
        <f t="shared" si="32"/>
        <v>70</v>
      </c>
      <c r="T159" s="156" t="str">
        <f t="shared" si="33"/>
        <v>V70</v>
      </c>
      <c r="U159" s="196">
        <v>43116</v>
      </c>
      <c r="V159" s="195">
        <f t="shared" si="34"/>
        <v>70</v>
      </c>
      <c r="W159" s="156" t="str">
        <f t="shared" si="35"/>
        <v>V70</v>
      </c>
      <c r="X159" s="196">
        <v>43172</v>
      </c>
      <c r="Y159" s="166"/>
      <c r="Z159" s="148" t="s">
        <v>762</v>
      </c>
      <c r="AA159" s="148" t="s">
        <v>305</v>
      </c>
    </row>
    <row r="160" spans="1:27" x14ac:dyDescent="0.25">
      <c r="A160" s="154" t="s">
        <v>481</v>
      </c>
      <c r="B160" s="154" t="s">
        <v>482</v>
      </c>
      <c r="C160" s="154" t="s">
        <v>201</v>
      </c>
      <c r="D160" s="154"/>
      <c r="E160" s="160">
        <v>38726</v>
      </c>
      <c r="F160" s="186" t="s">
        <v>300</v>
      </c>
      <c r="G160" s="195">
        <f t="shared" si="24"/>
        <v>11</v>
      </c>
      <c r="H160" s="156" t="str">
        <f t="shared" si="25"/>
        <v>JG13</v>
      </c>
      <c r="I160" s="200">
        <v>43025</v>
      </c>
      <c r="J160" s="195">
        <f t="shared" si="26"/>
        <v>11</v>
      </c>
      <c r="K160" s="156" t="str">
        <f t="shared" si="27"/>
        <v>JG13</v>
      </c>
      <c r="L160" s="196">
        <v>43046</v>
      </c>
      <c r="M160" s="195">
        <f t="shared" si="28"/>
        <v>11</v>
      </c>
      <c r="N160" s="156" t="str">
        <f t="shared" si="29"/>
        <v>JG13</v>
      </c>
      <c r="O160" s="196">
        <v>43074</v>
      </c>
      <c r="P160" s="195">
        <f t="shared" si="30"/>
        <v>11</v>
      </c>
      <c r="Q160" s="156" t="str">
        <f t="shared" si="31"/>
        <v>JG13</v>
      </c>
      <c r="R160" s="196">
        <v>43101</v>
      </c>
      <c r="S160" s="195">
        <f t="shared" si="32"/>
        <v>12</v>
      </c>
      <c r="T160" s="156" t="str">
        <f t="shared" si="33"/>
        <v>JG13</v>
      </c>
      <c r="U160" s="196">
        <v>43116</v>
      </c>
      <c r="V160" s="195">
        <f t="shared" si="34"/>
        <v>12</v>
      </c>
      <c r="W160" s="156" t="str">
        <f t="shared" si="35"/>
        <v>JG13</v>
      </c>
      <c r="X160" s="196">
        <v>43172</v>
      </c>
      <c r="Y160" s="166"/>
      <c r="Z160" s="148" t="s">
        <v>764</v>
      </c>
      <c r="AA160" s="148" t="s">
        <v>295</v>
      </c>
    </row>
    <row r="161" spans="1:27" x14ac:dyDescent="0.25">
      <c r="A161" s="154" t="s">
        <v>484</v>
      </c>
      <c r="B161" s="154" t="s">
        <v>485</v>
      </c>
      <c r="C161" s="154" t="s">
        <v>486</v>
      </c>
      <c r="D161" s="154"/>
      <c r="E161" s="160">
        <v>39777</v>
      </c>
      <c r="F161" s="186" t="s">
        <v>300</v>
      </c>
      <c r="G161" s="195">
        <f t="shared" si="24"/>
        <v>8</v>
      </c>
      <c r="H161" s="156" t="str">
        <f t="shared" si="25"/>
        <v>JG11</v>
      </c>
      <c r="I161" s="200">
        <v>43025</v>
      </c>
      <c r="J161" s="195">
        <f t="shared" si="26"/>
        <v>8</v>
      </c>
      <c r="K161" s="156" t="str">
        <f t="shared" si="27"/>
        <v>JG11</v>
      </c>
      <c r="L161" s="196">
        <v>43046</v>
      </c>
      <c r="M161" s="195">
        <f t="shared" si="28"/>
        <v>9</v>
      </c>
      <c r="N161" s="156" t="str">
        <f t="shared" si="29"/>
        <v>JG11</v>
      </c>
      <c r="O161" s="196">
        <v>43074</v>
      </c>
      <c r="P161" s="195">
        <f t="shared" si="30"/>
        <v>9</v>
      </c>
      <c r="Q161" s="156" t="str">
        <f t="shared" si="31"/>
        <v>JG11</v>
      </c>
      <c r="R161" s="196">
        <v>43101</v>
      </c>
      <c r="S161" s="195">
        <f t="shared" si="32"/>
        <v>9</v>
      </c>
      <c r="T161" s="156" t="str">
        <f t="shared" si="33"/>
        <v>JG11</v>
      </c>
      <c r="U161" s="196">
        <v>43116</v>
      </c>
      <c r="V161" s="195">
        <f t="shared" si="34"/>
        <v>9</v>
      </c>
      <c r="W161" s="156" t="str">
        <f t="shared" si="35"/>
        <v>JG11</v>
      </c>
      <c r="X161" s="196">
        <v>43172</v>
      </c>
      <c r="Y161" s="166"/>
      <c r="Z161" s="148" t="s">
        <v>766</v>
      </c>
      <c r="AA161" s="148" t="s">
        <v>295</v>
      </c>
    </row>
    <row r="162" spans="1:27" x14ac:dyDescent="0.25">
      <c r="A162" s="154" t="s">
        <v>1055</v>
      </c>
      <c r="B162" s="154" t="s">
        <v>1056</v>
      </c>
      <c r="C162" s="154" t="s">
        <v>1057</v>
      </c>
      <c r="D162" s="154"/>
      <c r="E162" s="160">
        <v>30885</v>
      </c>
      <c r="F162" s="187" t="s">
        <v>300</v>
      </c>
      <c r="G162" s="195">
        <f t="shared" si="24"/>
        <v>33</v>
      </c>
      <c r="H162" s="156" t="str">
        <f t="shared" si="25"/>
        <v>SW</v>
      </c>
      <c r="I162" s="200">
        <v>43025</v>
      </c>
      <c r="J162" s="195">
        <f t="shared" si="26"/>
        <v>33</v>
      </c>
      <c r="K162" s="156" t="str">
        <f t="shared" si="27"/>
        <v>SW</v>
      </c>
      <c r="L162" s="196">
        <v>43046</v>
      </c>
      <c r="M162" s="195">
        <f t="shared" si="28"/>
        <v>33</v>
      </c>
      <c r="N162" s="156" t="str">
        <f t="shared" si="29"/>
        <v>SW</v>
      </c>
      <c r="O162" s="196">
        <v>43074</v>
      </c>
      <c r="P162" s="195">
        <f t="shared" si="30"/>
        <v>33</v>
      </c>
      <c r="Q162" s="156" t="str">
        <f t="shared" si="31"/>
        <v>SW</v>
      </c>
      <c r="R162" s="196">
        <v>43101</v>
      </c>
      <c r="S162" s="195">
        <f t="shared" si="32"/>
        <v>33</v>
      </c>
      <c r="T162" s="156" t="str">
        <f t="shared" si="33"/>
        <v>SW</v>
      </c>
      <c r="U162" s="196">
        <v>43116</v>
      </c>
      <c r="V162" s="195">
        <f t="shared" si="34"/>
        <v>33</v>
      </c>
      <c r="W162" s="156" t="str">
        <f t="shared" si="35"/>
        <v>SW</v>
      </c>
      <c r="X162" s="196">
        <v>43172</v>
      </c>
      <c r="Y162" s="148"/>
      <c r="Z162" s="148" t="s">
        <v>768</v>
      </c>
      <c r="AA162" s="148" t="s">
        <v>295</v>
      </c>
    </row>
    <row r="163" spans="1:27" x14ac:dyDescent="0.25">
      <c r="A163" s="159" t="s">
        <v>1058</v>
      </c>
      <c r="B163" s="159" t="s">
        <v>1059</v>
      </c>
      <c r="C163" s="154" t="s">
        <v>1060</v>
      </c>
      <c r="D163" s="154"/>
      <c r="E163" s="160">
        <v>34522</v>
      </c>
      <c r="F163" s="186" t="s">
        <v>300</v>
      </c>
      <c r="G163" s="195">
        <f t="shared" si="24"/>
        <v>23</v>
      </c>
      <c r="H163" s="156" t="str">
        <f t="shared" si="25"/>
        <v>SW</v>
      </c>
      <c r="I163" s="200">
        <v>43025</v>
      </c>
      <c r="J163" s="195">
        <f t="shared" si="26"/>
        <v>23</v>
      </c>
      <c r="K163" s="156" t="str">
        <f t="shared" si="27"/>
        <v>SW</v>
      </c>
      <c r="L163" s="196">
        <v>43046</v>
      </c>
      <c r="M163" s="195">
        <f t="shared" si="28"/>
        <v>23</v>
      </c>
      <c r="N163" s="156" t="str">
        <f t="shared" si="29"/>
        <v>SW</v>
      </c>
      <c r="O163" s="196">
        <v>43074</v>
      </c>
      <c r="P163" s="195">
        <f t="shared" si="30"/>
        <v>23</v>
      </c>
      <c r="Q163" s="156" t="str">
        <f t="shared" si="31"/>
        <v>SW</v>
      </c>
      <c r="R163" s="196">
        <v>43101</v>
      </c>
      <c r="S163" s="195">
        <f t="shared" si="32"/>
        <v>23</v>
      </c>
      <c r="T163" s="156" t="str">
        <f t="shared" si="33"/>
        <v>SW</v>
      </c>
      <c r="U163" s="196">
        <v>43116</v>
      </c>
      <c r="V163" s="195">
        <f t="shared" si="34"/>
        <v>23</v>
      </c>
      <c r="W163" s="156" t="str">
        <f t="shared" si="35"/>
        <v>SW</v>
      </c>
      <c r="X163" s="196">
        <v>43172</v>
      </c>
      <c r="Y163" s="148"/>
      <c r="Z163" s="148" t="s">
        <v>771</v>
      </c>
      <c r="AA163" s="148" t="s">
        <v>295</v>
      </c>
    </row>
    <row r="164" spans="1:27" x14ac:dyDescent="0.25">
      <c r="A164" s="161" t="s">
        <v>488</v>
      </c>
      <c r="B164" s="161" t="s">
        <v>489</v>
      </c>
      <c r="C164" s="154" t="s">
        <v>113</v>
      </c>
      <c r="D164" s="154"/>
      <c r="E164" s="160">
        <v>29686</v>
      </c>
      <c r="F164" s="188" t="s">
        <v>300</v>
      </c>
      <c r="G164" s="195">
        <f t="shared" si="24"/>
        <v>36</v>
      </c>
      <c r="H164" s="156" t="str">
        <f t="shared" si="25"/>
        <v>F35</v>
      </c>
      <c r="I164" s="200">
        <v>43025</v>
      </c>
      <c r="J164" s="195">
        <f t="shared" si="26"/>
        <v>36</v>
      </c>
      <c r="K164" s="156" t="str">
        <f t="shared" si="27"/>
        <v>F35</v>
      </c>
      <c r="L164" s="196">
        <v>43046</v>
      </c>
      <c r="M164" s="195">
        <f t="shared" si="28"/>
        <v>36</v>
      </c>
      <c r="N164" s="156" t="str">
        <f t="shared" si="29"/>
        <v>F35</v>
      </c>
      <c r="O164" s="196">
        <v>43074</v>
      </c>
      <c r="P164" s="195">
        <f t="shared" si="30"/>
        <v>36</v>
      </c>
      <c r="Q164" s="156" t="str">
        <f t="shared" si="31"/>
        <v>F35</v>
      </c>
      <c r="R164" s="196">
        <v>43101</v>
      </c>
      <c r="S164" s="195">
        <f t="shared" si="32"/>
        <v>36</v>
      </c>
      <c r="T164" s="156" t="str">
        <f t="shared" si="33"/>
        <v>F35</v>
      </c>
      <c r="U164" s="196">
        <v>43116</v>
      </c>
      <c r="V164" s="195">
        <f t="shared" si="34"/>
        <v>36</v>
      </c>
      <c r="W164" s="156" t="str">
        <f t="shared" si="35"/>
        <v>F35</v>
      </c>
      <c r="X164" s="196">
        <v>43172</v>
      </c>
      <c r="Y164" s="148"/>
      <c r="Z164" s="148" t="s">
        <v>773</v>
      </c>
      <c r="AA164" s="148" t="s">
        <v>295</v>
      </c>
    </row>
    <row r="165" spans="1:27" x14ac:dyDescent="0.25">
      <c r="A165" s="154" t="s">
        <v>1102</v>
      </c>
      <c r="B165" s="154" t="s">
        <v>489</v>
      </c>
      <c r="C165" s="255" t="s">
        <v>1452</v>
      </c>
      <c r="D165" s="255"/>
      <c r="E165" s="160">
        <v>28934</v>
      </c>
      <c r="F165" s="187" t="s">
        <v>285</v>
      </c>
      <c r="G165" s="195">
        <f t="shared" si="24"/>
        <v>38</v>
      </c>
      <c r="H165" s="156" t="str">
        <f t="shared" si="25"/>
        <v>SM</v>
      </c>
      <c r="I165" s="200">
        <v>43025</v>
      </c>
      <c r="J165" s="195">
        <f t="shared" si="26"/>
        <v>38</v>
      </c>
      <c r="K165" s="156" t="str">
        <f t="shared" si="27"/>
        <v>SM</v>
      </c>
      <c r="L165" s="196">
        <v>43046</v>
      </c>
      <c r="M165" s="195">
        <f t="shared" si="28"/>
        <v>38</v>
      </c>
      <c r="N165" s="156" t="str">
        <f t="shared" si="29"/>
        <v>SM</v>
      </c>
      <c r="O165" s="196">
        <v>43074</v>
      </c>
      <c r="P165" s="195">
        <f t="shared" si="30"/>
        <v>38</v>
      </c>
      <c r="Q165" s="156" t="str">
        <f t="shared" si="31"/>
        <v>SM</v>
      </c>
      <c r="R165" s="196">
        <v>43101</v>
      </c>
      <c r="S165" s="195">
        <f t="shared" si="32"/>
        <v>38</v>
      </c>
      <c r="T165" s="156" t="str">
        <f t="shared" si="33"/>
        <v>SM</v>
      </c>
      <c r="U165" s="196">
        <v>43116</v>
      </c>
      <c r="V165" s="195">
        <f t="shared" si="34"/>
        <v>39</v>
      </c>
      <c r="W165" s="156" t="str">
        <f t="shared" si="35"/>
        <v>SM</v>
      </c>
      <c r="X165" s="196">
        <v>43172</v>
      </c>
      <c r="Y165" s="148"/>
      <c r="Z165" s="148" t="s">
        <v>775</v>
      </c>
      <c r="AA165" s="148" t="s">
        <v>710</v>
      </c>
    </row>
    <row r="166" spans="1:27" x14ac:dyDescent="0.25">
      <c r="A166" s="154" t="s">
        <v>1036</v>
      </c>
      <c r="B166" s="154" t="s">
        <v>489</v>
      </c>
      <c r="C166" s="154" t="s">
        <v>1065</v>
      </c>
      <c r="D166" s="154"/>
      <c r="E166" s="160">
        <v>27022</v>
      </c>
      <c r="F166" s="186" t="s">
        <v>300</v>
      </c>
      <c r="G166" s="195">
        <f t="shared" si="24"/>
        <v>43</v>
      </c>
      <c r="H166" s="156" t="str">
        <f t="shared" si="25"/>
        <v>F40</v>
      </c>
      <c r="I166" s="200">
        <v>43025</v>
      </c>
      <c r="J166" s="195">
        <f t="shared" si="26"/>
        <v>43</v>
      </c>
      <c r="K166" s="156" t="str">
        <f t="shared" si="27"/>
        <v>F40</v>
      </c>
      <c r="L166" s="196">
        <v>43046</v>
      </c>
      <c r="M166" s="195">
        <f t="shared" si="28"/>
        <v>43</v>
      </c>
      <c r="N166" s="156" t="str">
        <f t="shared" si="29"/>
        <v>F40</v>
      </c>
      <c r="O166" s="196">
        <v>43074</v>
      </c>
      <c r="P166" s="195">
        <f t="shared" si="30"/>
        <v>44</v>
      </c>
      <c r="Q166" s="156" t="str">
        <f t="shared" si="31"/>
        <v>F40</v>
      </c>
      <c r="R166" s="196">
        <v>43101</v>
      </c>
      <c r="S166" s="195">
        <f t="shared" si="32"/>
        <v>44</v>
      </c>
      <c r="T166" s="156" t="str">
        <f t="shared" si="33"/>
        <v>F40</v>
      </c>
      <c r="U166" s="196">
        <v>43116</v>
      </c>
      <c r="V166" s="195">
        <f t="shared" si="34"/>
        <v>44</v>
      </c>
      <c r="W166" s="156" t="str">
        <f t="shared" si="35"/>
        <v>F40</v>
      </c>
      <c r="X166" s="196">
        <v>43172</v>
      </c>
      <c r="Y166" s="148"/>
      <c r="Z166" s="148" t="s">
        <v>776</v>
      </c>
      <c r="AA166" s="148" t="s">
        <v>710</v>
      </c>
    </row>
    <row r="167" spans="1:27" x14ac:dyDescent="0.25">
      <c r="A167" s="154" t="s">
        <v>491</v>
      </c>
      <c r="B167" s="154" t="s">
        <v>489</v>
      </c>
      <c r="C167" s="154" t="s">
        <v>492</v>
      </c>
      <c r="D167" s="154"/>
      <c r="E167" s="160">
        <v>40424</v>
      </c>
      <c r="F167" s="187" t="s">
        <v>300</v>
      </c>
      <c r="G167" s="195">
        <f t="shared" si="24"/>
        <v>7</v>
      </c>
      <c r="H167" s="156" t="str">
        <f t="shared" si="25"/>
        <v>JG11</v>
      </c>
      <c r="I167" s="200">
        <v>43025</v>
      </c>
      <c r="J167" s="195">
        <f t="shared" si="26"/>
        <v>7</v>
      </c>
      <c r="K167" s="156" t="str">
        <f t="shared" si="27"/>
        <v>JG11</v>
      </c>
      <c r="L167" s="196">
        <v>43046</v>
      </c>
      <c r="M167" s="195">
        <f t="shared" si="28"/>
        <v>7</v>
      </c>
      <c r="N167" s="156" t="str">
        <f t="shared" si="29"/>
        <v>JG11</v>
      </c>
      <c r="O167" s="196">
        <v>43074</v>
      </c>
      <c r="P167" s="195">
        <f t="shared" si="30"/>
        <v>7</v>
      </c>
      <c r="Q167" s="156" t="str">
        <f t="shared" si="31"/>
        <v>JG11</v>
      </c>
      <c r="R167" s="196">
        <v>43101</v>
      </c>
      <c r="S167" s="195">
        <f t="shared" si="32"/>
        <v>7</v>
      </c>
      <c r="T167" s="156" t="str">
        <f t="shared" si="33"/>
        <v>JG11</v>
      </c>
      <c r="U167" s="196">
        <v>43116</v>
      </c>
      <c r="V167" s="195">
        <f t="shared" si="34"/>
        <v>7</v>
      </c>
      <c r="W167" s="156" t="str">
        <f t="shared" si="35"/>
        <v>JG11</v>
      </c>
      <c r="X167" s="196">
        <v>43172</v>
      </c>
      <c r="Y167" s="148"/>
      <c r="Z167" s="148" t="s">
        <v>779</v>
      </c>
      <c r="AA167" s="148" t="s">
        <v>710</v>
      </c>
    </row>
    <row r="168" spans="1:27" x14ac:dyDescent="0.25">
      <c r="A168" s="154" t="s">
        <v>491</v>
      </c>
      <c r="B168" s="154" t="s">
        <v>489</v>
      </c>
      <c r="C168" s="255" t="s">
        <v>492</v>
      </c>
      <c r="D168" s="255"/>
      <c r="E168" s="160">
        <v>40424</v>
      </c>
      <c r="F168" s="187" t="s">
        <v>300</v>
      </c>
      <c r="G168" s="195">
        <f t="shared" si="24"/>
        <v>7</v>
      </c>
      <c r="H168" s="156" t="str">
        <f t="shared" si="25"/>
        <v>JG11</v>
      </c>
      <c r="I168" s="200">
        <v>43025</v>
      </c>
      <c r="J168" s="195">
        <f t="shared" si="26"/>
        <v>7</v>
      </c>
      <c r="K168" s="156" t="str">
        <f t="shared" si="27"/>
        <v>JG11</v>
      </c>
      <c r="L168" s="196">
        <v>43046</v>
      </c>
      <c r="M168" s="195">
        <f t="shared" si="28"/>
        <v>7</v>
      </c>
      <c r="N168" s="156" t="str">
        <f t="shared" si="29"/>
        <v>JG11</v>
      </c>
      <c r="O168" s="196">
        <v>43074</v>
      </c>
      <c r="P168" s="195">
        <f t="shared" si="30"/>
        <v>7</v>
      </c>
      <c r="Q168" s="156" t="str">
        <f t="shared" si="31"/>
        <v>JG11</v>
      </c>
      <c r="R168" s="196">
        <v>43101</v>
      </c>
      <c r="S168" s="195">
        <f t="shared" si="32"/>
        <v>7</v>
      </c>
      <c r="T168" s="156" t="str">
        <f t="shared" si="33"/>
        <v>JG11</v>
      </c>
      <c r="U168" s="196">
        <v>43116</v>
      </c>
      <c r="V168" s="195">
        <f t="shared" si="34"/>
        <v>7</v>
      </c>
      <c r="W168" s="156" t="str">
        <f t="shared" si="35"/>
        <v>JG11</v>
      </c>
      <c r="X168" s="196">
        <v>43172</v>
      </c>
      <c r="Y168" s="148"/>
      <c r="Z168" s="148" t="s">
        <v>782</v>
      </c>
      <c r="AA168" s="148" t="s">
        <v>710</v>
      </c>
    </row>
    <row r="169" spans="1:27" x14ac:dyDescent="0.25">
      <c r="A169" s="154" t="s">
        <v>494</v>
      </c>
      <c r="B169" s="154" t="s">
        <v>495</v>
      </c>
      <c r="C169" s="154" t="s">
        <v>129</v>
      </c>
      <c r="D169" s="154"/>
      <c r="E169" s="163">
        <v>26979</v>
      </c>
      <c r="F169" s="186" t="s">
        <v>300</v>
      </c>
      <c r="G169" s="195">
        <f t="shared" si="24"/>
        <v>43</v>
      </c>
      <c r="H169" s="156" t="str">
        <f t="shared" si="25"/>
        <v>F40</v>
      </c>
      <c r="I169" s="200">
        <v>43025</v>
      </c>
      <c r="J169" s="195">
        <f t="shared" si="26"/>
        <v>44</v>
      </c>
      <c r="K169" s="156" t="str">
        <f t="shared" si="27"/>
        <v>F40</v>
      </c>
      <c r="L169" s="196">
        <v>43046</v>
      </c>
      <c r="M169" s="195">
        <f t="shared" si="28"/>
        <v>44</v>
      </c>
      <c r="N169" s="156" t="str">
        <f t="shared" si="29"/>
        <v>F40</v>
      </c>
      <c r="O169" s="196">
        <v>43074</v>
      </c>
      <c r="P169" s="195">
        <f t="shared" si="30"/>
        <v>44</v>
      </c>
      <c r="Q169" s="156" t="str">
        <f t="shared" si="31"/>
        <v>F40</v>
      </c>
      <c r="R169" s="196">
        <v>43101</v>
      </c>
      <c r="S169" s="195">
        <f t="shared" si="32"/>
        <v>44</v>
      </c>
      <c r="T169" s="156" t="str">
        <f t="shared" si="33"/>
        <v>F40</v>
      </c>
      <c r="U169" s="196">
        <v>43116</v>
      </c>
      <c r="V169" s="195">
        <f t="shared" si="34"/>
        <v>44</v>
      </c>
      <c r="W169" s="156" t="str">
        <f t="shared" si="35"/>
        <v>F40</v>
      </c>
      <c r="X169" s="196">
        <v>43172</v>
      </c>
      <c r="Y169" s="148"/>
      <c r="Z169" s="148" t="s">
        <v>784</v>
      </c>
      <c r="AA169" s="148" t="s">
        <v>710</v>
      </c>
    </row>
    <row r="170" spans="1:27" x14ac:dyDescent="0.25">
      <c r="A170" s="154" t="s">
        <v>497</v>
      </c>
      <c r="B170" s="154" t="s">
        <v>498</v>
      </c>
      <c r="C170" s="154" t="s">
        <v>139</v>
      </c>
      <c r="D170" s="154"/>
      <c r="E170" s="160">
        <v>24623</v>
      </c>
      <c r="F170" s="187" t="s">
        <v>300</v>
      </c>
      <c r="G170" s="195">
        <f t="shared" si="24"/>
        <v>50</v>
      </c>
      <c r="H170" s="156" t="str">
        <f t="shared" si="25"/>
        <v>F50</v>
      </c>
      <c r="I170" s="200">
        <v>43025</v>
      </c>
      <c r="J170" s="195">
        <f t="shared" si="26"/>
        <v>50</v>
      </c>
      <c r="K170" s="156" t="str">
        <f t="shared" si="27"/>
        <v>F50</v>
      </c>
      <c r="L170" s="196">
        <v>43046</v>
      </c>
      <c r="M170" s="195">
        <f t="shared" si="28"/>
        <v>50</v>
      </c>
      <c r="N170" s="156" t="str">
        <f t="shared" si="29"/>
        <v>F50</v>
      </c>
      <c r="O170" s="196">
        <v>43074</v>
      </c>
      <c r="P170" s="195">
        <f t="shared" si="30"/>
        <v>50</v>
      </c>
      <c r="Q170" s="156" t="str">
        <f t="shared" si="31"/>
        <v>F50</v>
      </c>
      <c r="R170" s="196">
        <v>43101</v>
      </c>
      <c r="S170" s="195">
        <f t="shared" si="32"/>
        <v>50</v>
      </c>
      <c r="T170" s="156" t="str">
        <f t="shared" si="33"/>
        <v>F50</v>
      </c>
      <c r="U170" s="196">
        <v>43116</v>
      </c>
      <c r="V170" s="195">
        <f t="shared" si="34"/>
        <v>50</v>
      </c>
      <c r="W170" s="156" t="str">
        <f t="shared" si="35"/>
        <v>F50</v>
      </c>
      <c r="X170" s="196">
        <v>43172</v>
      </c>
      <c r="Y170" s="148"/>
      <c r="Z170" s="148" t="s">
        <v>788</v>
      </c>
      <c r="AA170" s="148" t="s">
        <v>479</v>
      </c>
    </row>
    <row r="171" spans="1:27" x14ac:dyDescent="0.25">
      <c r="A171" s="161" t="s">
        <v>488</v>
      </c>
      <c r="B171" s="161" t="s">
        <v>500</v>
      </c>
      <c r="C171" s="154" t="s">
        <v>501</v>
      </c>
      <c r="D171" s="154"/>
      <c r="E171" s="160">
        <v>39754</v>
      </c>
      <c r="F171" s="188" t="s">
        <v>300</v>
      </c>
      <c r="G171" s="195">
        <f t="shared" si="24"/>
        <v>8</v>
      </c>
      <c r="H171" s="156" t="str">
        <f t="shared" si="25"/>
        <v>JG11</v>
      </c>
      <c r="I171" s="200">
        <v>43025</v>
      </c>
      <c r="J171" s="195">
        <f t="shared" si="26"/>
        <v>9</v>
      </c>
      <c r="K171" s="156" t="str">
        <f t="shared" si="27"/>
        <v>JG11</v>
      </c>
      <c r="L171" s="196">
        <v>43046</v>
      </c>
      <c r="M171" s="195">
        <f t="shared" si="28"/>
        <v>9</v>
      </c>
      <c r="N171" s="156" t="str">
        <f t="shared" si="29"/>
        <v>JG11</v>
      </c>
      <c r="O171" s="196">
        <v>43074</v>
      </c>
      <c r="P171" s="195">
        <f t="shared" si="30"/>
        <v>9</v>
      </c>
      <c r="Q171" s="156" t="str">
        <f t="shared" si="31"/>
        <v>JG11</v>
      </c>
      <c r="R171" s="196">
        <v>43101</v>
      </c>
      <c r="S171" s="195">
        <f t="shared" si="32"/>
        <v>9</v>
      </c>
      <c r="T171" s="156" t="str">
        <f t="shared" si="33"/>
        <v>JG11</v>
      </c>
      <c r="U171" s="196">
        <v>43116</v>
      </c>
      <c r="V171" s="195">
        <f t="shared" si="34"/>
        <v>9</v>
      </c>
      <c r="W171" s="156" t="str">
        <f t="shared" si="35"/>
        <v>JG11</v>
      </c>
      <c r="X171" s="196">
        <v>43172</v>
      </c>
      <c r="Y171" s="148"/>
      <c r="Z171" s="148" t="s">
        <v>789</v>
      </c>
      <c r="AA171" s="148" t="s">
        <v>479</v>
      </c>
    </row>
    <row r="172" spans="1:27" x14ac:dyDescent="0.25">
      <c r="A172" s="171" t="s">
        <v>507</v>
      </c>
      <c r="B172" s="171" t="s">
        <v>504</v>
      </c>
      <c r="C172" s="154" t="s">
        <v>508</v>
      </c>
      <c r="D172" s="154"/>
      <c r="E172" s="258">
        <v>29680</v>
      </c>
      <c r="F172" s="260" t="s">
        <v>300</v>
      </c>
      <c r="G172" s="195">
        <f t="shared" si="24"/>
        <v>36</v>
      </c>
      <c r="H172" s="156" t="str">
        <f t="shared" si="25"/>
        <v>F35</v>
      </c>
      <c r="I172" s="200">
        <v>43025</v>
      </c>
      <c r="J172" s="195">
        <f t="shared" si="26"/>
        <v>36</v>
      </c>
      <c r="K172" s="156" t="str">
        <f t="shared" si="27"/>
        <v>F35</v>
      </c>
      <c r="L172" s="196">
        <v>43046</v>
      </c>
      <c r="M172" s="195">
        <f t="shared" si="28"/>
        <v>36</v>
      </c>
      <c r="N172" s="156" t="str">
        <f t="shared" si="29"/>
        <v>F35</v>
      </c>
      <c r="O172" s="196">
        <v>43074</v>
      </c>
      <c r="P172" s="195">
        <f t="shared" si="30"/>
        <v>36</v>
      </c>
      <c r="Q172" s="156" t="str">
        <f t="shared" si="31"/>
        <v>F35</v>
      </c>
      <c r="R172" s="196">
        <v>43101</v>
      </c>
      <c r="S172" s="195">
        <f t="shared" si="32"/>
        <v>36</v>
      </c>
      <c r="T172" s="156" t="str">
        <f t="shared" si="33"/>
        <v>F35</v>
      </c>
      <c r="U172" s="196">
        <v>43116</v>
      </c>
      <c r="V172" s="195">
        <f t="shared" si="34"/>
        <v>36</v>
      </c>
      <c r="W172" s="156" t="str">
        <f t="shared" si="35"/>
        <v>F35</v>
      </c>
      <c r="X172" s="196">
        <v>43172</v>
      </c>
      <c r="Y172" s="148"/>
      <c r="Z172" s="148" t="s">
        <v>790</v>
      </c>
      <c r="AA172" s="148" t="s">
        <v>479</v>
      </c>
    </row>
    <row r="173" spans="1:27" x14ac:dyDescent="0.25">
      <c r="A173" s="171" t="s">
        <v>503</v>
      </c>
      <c r="B173" s="171" t="s">
        <v>504</v>
      </c>
      <c r="C173" s="154" t="s">
        <v>143</v>
      </c>
      <c r="D173" s="154"/>
      <c r="E173" s="258">
        <v>26532</v>
      </c>
      <c r="F173" s="260" t="s">
        <v>300</v>
      </c>
      <c r="G173" s="195">
        <f t="shared" si="24"/>
        <v>45</v>
      </c>
      <c r="H173" s="156" t="str">
        <f t="shared" si="25"/>
        <v>F45</v>
      </c>
      <c r="I173" s="200">
        <v>43025</v>
      </c>
      <c r="J173" s="195">
        <f t="shared" si="26"/>
        <v>45</v>
      </c>
      <c r="K173" s="156" t="str">
        <f t="shared" si="27"/>
        <v>F45</v>
      </c>
      <c r="L173" s="196">
        <v>43046</v>
      </c>
      <c r="M173" s="195">
        <f t="shared" si="28"/>
        <v>45</v>
      </c>
      <c r="N173" s="156" t="str">
        <f t="shared" si="29"/>
        <v>F45</v>
      </c>
      <c r="O173" s="196">
        <v>43074</v>
      </c>
      <c r="P173" s="195">
        <f t="shared" si="30"/>
        <v>45</v>
      </c>
      <c r="Q173" s="156" t="str">
        <f t="shared" si="31"/>
        <v>F45</v>
      </c>
      <c r="R173" s="196">
        <v>43101</v>
      </c>
      <c r="S173" s="195">
        <f t="shared" si="32"/>
        <v>45</v>
      </c>
      <c r="T173" s="156" t="str">
        <f t="shared" si="33"/>
        <v>F45</v>
      </c>
      <c r="U173" s="196">
        <v>43116</v>
      </c>
      <c r="V173" s="195">
        <f t="shared" si="34"/>
        <v>45</v>
      </c>
      <c r="W173" s="156" t="str">
        <f t="shared" si="35"/>
        <v>F45</v>
      </c>
      <c r="X173" s="196">
        <v>43172</v>
      </c>
      <c r="Y173" s="148"/>
      <c r="Z173" s="148" t="s">
        <v>794</v>
      </c>
      <c r="AA173" s="148" t="s">
        <v>479</v>
      </c>
    </row>
    <row r="174" spans="1:27" x14ac:dyDescent="0.25">
      <c r="A174" s="171" t="s">
        <v>366</v>
      </c>
      <c r="B174" s="171" t="s">
        <v>504</v>
      </c>
      <c r="C174" s="154" t="s">
        <v>195</v>
      </c>
      <c r="D174" s="154"/>
      <c r="E174" s="258">
        <v>39491</v>
      </c>
      <c r="F174" s="260" t="s">
        <v>285</v>
      </c>
      <c r="G174" s="195">
        <f t="shared" si="24"/>
        <v>9</v>
      </c>
      <c r="H174" s="156" t="str">
        <f t="shared" si="25"/>
        <v>JB11</v>
      </c>
      <c r="I174" s="200">
        <v>43025</v>
      </c>
      <c r="J174" s="195">
        <f t="shared" si="26"/>
        <v>9</v>
      </c>
      <c r="K174" s="156" t="str">
        <f t="shared" si="27"/>
        <v>JB11</v>
      </c>
      <c r="L174" s="196">
        <v>43046</v>
      </c>
      <c r="M174" s="195">
        <f t="shared" si="28"/>
        <v>9</v>
      </c>
      <c r="N174" s="156" t="str">
        <f t="shared" si="29"/>
        <v>JB11</v>
      </c>
      <c r="O174" s="196">
        <v>43074</v>
      </c>
      <c r="P174" s="195">
        <f t="shared" si="30"/>
        <v>9</v>
      </c>
      <c r="Q174" s="156" t="str">
        <f t="shared" si="31"/>
        <v>JB11</v>
      </c>
      <c r="R174" s="196">
        <v>43101</v>
      </c>
      <c r="S174" s="195">
        <f t="shared" si="32"/>
        <v>9</v>
      </c>
      <c r="T174" s="156" t="str">
        <f t="shared" si="33"/>
        <v>JB11</v>
      </c>
      <c r="U174" s="196">
        <v>43116</v>
      </c>
      <c r="V174" s="195">
        <f t="shared" si="34"/>
        <v>10</v>
      </c>
      <c r="W174" s="156" t="str">
        <f t="shared" si="35"/>
        <v>JB11</v>
      </c>
      <c r="X174" s="196">
        <v>43172</v>
      </c>
      <c r="Y174" s="166"/>
      <c r="Z174" s="148" t="s">
        <v>797</v>
      </c>
      <c r="AA174" s="148" t="s">
        <v>479</v>
      </c>
    </row>
    <row r="175" spans="1:27" x14ac:dyDescent="0.25">
      <c r="A175" s="154" t="s">
        <v>1066</v>
      </c>
      <c r="B175" s="154" t="s">
        <v>1067</v>
      </c>
      <c r="C175" s="154" t="s">
        <v>1068</v>
      </c>
      <c r="D175" s="154"/>
      <c r="E175" s="160">
        <v>38659</v>
      </c>
      <c r="F175" s="186" t="s">
        <v>300</v>
      </c>
      <c r="G175" s="195">
        <f t="shared" si="24"/>
        <v>11</v>
      </c>
      <c r="H175" s="156" t="str">
        <f t="shared" si="25"/>
        <v>JG13</v>
      </c>
      <c r="I175" s="200">
        <v>43025</v>
      </c>
      <c r="J175" s="195">
        <f t="shared" si="26"/>
        <v>12</v>
      </c>
      <c r="K175" s="156" t="str">
        <f t="shared" si="27"/>
        <v>JG13</v>
      </c>
      <c r="L175" s="196">
        <v>43046</v>
      </c>
      <c r="M175" s="195">
        <f t="shared" si="28"/>
        <v>12</v>
      </c>
      <c r="N175" s="156" t="str">
        <f t="shared" si="29"/>
        <v>JG13</v>
      </c>
      <c r="O175" s="196">
        <v>43074</v>
      </c>
      <c r="P175" s="195">
        <f t="shared" si="30"/>
        <v>12</v>
      </c>
      <c r="Q175" s="156" t="str">
        <f t="shared" si="31"/>
        <v>JG13</v>
      </c>
      <c r="R175" s="196">
        <v>43101</v>
      </c>
      <c r="S175" s="195">
        <f t="shared" si="32"/>
        <v>12</v>
      </c>
      <c r="T175" s="156" t="str">
        <f t="shared" si="33"/>
        <v>JG13</v>
      </c>
      <c r="U175" s="196">
        <v>43116</v>
      </c>
      <c r="V175" s="195">
        <f t="shared" si="34"/>
        <v>12</v>
      </c>
      <c r="W175" s="156" t="str">
        <f t="shared" si="35"/>
        <v>JG13</v>
      </c>
      <c r="X175" s="196">
        <v>43172</v>
      </c>
      <c r="Y175" s="148"/>
      <c r="Z175" s="148" t="s">
        <v>800</v>
      </c>
      <c r="AA175" s="148" t="s">
        <v>629</v>
      </c>
    </row>
    <row r="176" spans="1:27" x14ac:dyDescent="0.25">
      <c r="A176" s="172" t="s">
        <v>510</v>
      </c>
      <c r="B176" s="172" t="s">
        <v>511</v>
      </c>
      <c r="C176" s="154" t="s">
        <v>512</v>
      </c>
      <c r="D176" s="154"/>
      <c r="E176" s="258">
        <v>39228</v>
      </c>
      <c r="F176" s="263" t="s">
        <v>285</v>
      </c>
      <c r="G176" s="195">
        <f t="shared" si="24"/>
        <v>10</v>
      </c>
      <c r="H176" s="156" t="str">
        <f t="shared" si="25"/>
        <v>JB11</v>
      </c>
      <c r="I176" s="200">
        <v>43025</v>
      </c>
      <c r="J176" s="195">
        <f t="shared" si="26"/>
        <v>10</v>
      </c>
      <c r="K176" s="156" t="str">
        <f t="shared" si="27"/>
        <v>JB11</v>
      </c>
      <c r="L176" s="196">
        <v>43046</v>
      </c>
      <c r="M176" s="195">
        <f t="shared" si="28"/>
        <v>10</v>
      </c>
      <c r="N176" s="156" t="str">
        <f t="shared" si="29"/>
        <v>JB11</v>
      </c>
      <c r="O176" s="196">
        <v>43074</v>
      </c>
      <c r="P176" s="195">
        <f t="shared" si="30"/>
        <v>10</v>
      </c>
      <c r="Q176" s="156" t="str">
        <f t="shared" si="31"/>
        <v>JB11</v>
      </c>
      <c r="R176" s="196">
        <v>43101</v>
      </c>
      <c r="S176" s="195">
        <f t="shared" si="32"/>
        <v>10</v>
      </c>
      <c r="T176" s="156" t="str">
        <f t="shared" si="33"/>
        <v>JB11</v>
      </c>
      <c r="U176" s="196">
        <v>43116</v>
      </c>
      <c r="V176" s="195">
        <f t="shared" si="34"/>
        <v>10</v>
      </c>
      <c r="W176" s="156" t="str">
        <f t="shared" si="35"/>
        <v>JB11</v>
      </c>
      <c r="X176" s="196">
        <v>43172</v>
      </c>
      <c r="Y176" s="148"/>
      <c r="Z176" s="148" t="s">
        <v>802</v>
      </c>
      <c r="AA176" s="148" t="s">
        <v>629</v>
      </c>
    </row>
    <row r="177" spans="1:27" x14ac:dyDescent="0.25">
      <c r="A177" s="172" t="s">
        <v>510</v>
      </c>
      <c r="B177" s="172" t="s">
        <v>511</v>
      </c>
      <c r="C177" s="255" t="s">
        <v>512</v>
      </c>
      <c r="D177" s="255"/>
      <c r="E177" s="258">
        <v>39228</v>
      </c>
      <c r="F177" s="263" t="s">
        <v>285</v>
      </c>
      <c r="G177" s="195">
        <f t="shared" si="24"/>
        <v>10</v>
      </c>
      <c r="H177" s="156" t="str">
        <f t="shared" si="25"/>
        <v>JB11</v>
      </c>
      <c r="I177" s="200">
        <v>43025</v>
      </c>
      <c r="J177" s="195">
        <f t="shared" si="26"/>
        <v>10</v>
      </c>
      <c r="K177" s="156" t="str">
        <f t="shared" si="27"/>
        <v>JB11</v>
      </c>
      <c r="L177" s="196">
        <v>43046</v>
      </c>
      <c r="M177" s="195">
        <f t="shared" si="28"/>
        <v>10</v>
      </c>
      <c r="N177" s="156" t="str">
        <f t="shared" si="29"/>
        <v>JB11</v>
      </c>
      <c r="O177" s="196">
        <v>43074</v>
      </c>
      <c r="P177" s="195">
        <f t="shared" si="30"/>
        <v>10</v>
      </c>
      <c r="Q177" s="156" t="str">
        <f t="shared" si="31"/>
        <v>JB11</v>
      </c>
      <c r="R177" s="196">
        <v>43101</v>
      </c>
      <c r="S177" s="195">
        <f t="shared" si="32"/>
        <v>10</v>
      </c>
      <c r="T177" s="156" t="str">
        <f t="shared" si="33"/>
        <v>JB11</v>
      </c>
      <c r="U177" s="196">
        <v>43116</v>
      </c>
      <c r="V177" s="195">
        <f t="shared" si="34"/>
        <v>10</v>
      </c>
      <c r="W177" s="156" t="str">
        <f t="shared" si="35"/>
        <v>JB11</v>
      </c>
      <c r="X177" s="196">
        <v>43172</v>
      </c>
      <c r="Y177" s="148"/>
      <c r="Z177" s="148" t="s">
        <v>804</v>
      </c>
      <c r="AA177" s="148" t="s">
        <v>629</v>
      </c>
    </row>
    <row r="178" spans="1:27" x14ac:dyDescent="0.25">
      <c r="A178" s="154" t="s">
        <v>805</v>
      </c>
      <c r="B178" s="154" t="s">
        <v>1061</v>
      </c>
      <c r="C178" s="154" t="s">
        <v>1062</v>
      </c>
      <c r="D178" s="154"/>
      <c r="E178" s="160">
        <v>36659</v>
      </c>
      <c r="F178" s="186" t="s">
        <v>300</v>
      </c>
      <c r="G178" s="195">
        <f t="shared" si="24"/>
        <v>17</v>
      </c>
      <c r="H178" s="156" t="str">
        <f t="shared" si="25"/>
        <v>JW</v>
      </c>
      <c r="I178" s="200">
        <v>43025</v>
      </c>
      <c r="J178" s="195">
        <f t="shared" si="26"/>
        <v>17</v>
      </c>
      <c r="K178" s="156" t="str">
        <f t="shared" si="27"/>
        <v>JW</v>
      </c>
      <c r="L178" s="196">
        <v>43046</v>
      </c>
      <c r="M178" s="195">
        <f t="shared" si="28"/>
        <v>17</v>
      </c>
      <c r="N178" s="156" t="str">
        <f t="shared" si="29"/>
        <v>JW</v>
      </c>
      <c r="O178" s="196">
        <v>43074</v>
      </c>
      <c r="P178" s="195">
        <f t="shared" si="30"/>
        <v>17</v>
      </c>
      <c r="Q178" s="156" t="str">
        <f t="shared" si="31"/>
        <v>JW</v>
      </c>
      <c r="R178" s="196">
        <v>43101</v>
      </c>
      <c r="S178" s="195">
        <f t="shared" si="32"/>
        <v>17</v>
      </c>
      <c r="T178" s="156" t="str">
        <f t="shared" si="33"/>
        <v>JW</v>
      </c>
      <c r="U178" s="196">
        <v>43116</v>
      </c>
      <c r="V178" s="195">
        <f t="shared" si="34"/>
        <v>17</v>
      </c>
      <c r="W178" s="156" t="str">
        <f t="shared" si="35"/>
        <v>JW</v>
      </c>
      <c r="X178" s="196">
        <v>43172</v>
      </c>
      <c r="Y178" s="148"/>
      <c r="Z178" s="148" t="s">
        <v>807</v>
      </c>
      <c r="AA178" s="148" t="s">
        <v>629</v>
      </c>
    </row>
    <row r="179" spans="1:27" x14ac:dyDescent="0.25">
      <c r="A179" s="154" t="s">
        <v>1063</v>
      </c>
      <c r="B179" s="154" t="s">
        <v>1061</v>
      </c>
      <c r="C179" s="154" t="s">
        <v>1064</v>
      </c>
      <c r="D179" s="154"/>
      <c r="E179" s="160">
        <v>35408</v>
      </c>
      <c r="F179" s="186" t="s">
        <v>300</v>
      </c>
      <c r="G179" s="195">
        <f t="shared" si="24"/>
        <v>20</v>
      </c>
      <c r="H179" s="156" t="str">
        <f t="shared" si="25"/>
        <v>SW</v>
      </c>
      <c r="I179" s="200">
        <v>43025</v>
      </c>
      <c r="J179" s="195">
        <f t="shared" si="26"/>
        <v>20</v>
      </c>
      <c r="K179" s="156" t="str">
        <f t="shared" si="27"/>
        <v>SW</v>
      </c>
      <c r="L179" s="196">
        <v>43046</v>
      </c>
      <c r="M179" s="195">
        <f t="shared" si="28"/>
        <v>21</v>
      </c>
      <c r="N179" s="156" t="str">
        <f t="shared" si="29"/>
        <v>SW</v>
      </c>
      <c r="O179" s="196">
        <v>43074</v>
      </c>
      <c r="P179" s="195">
        <f t="shared" si="30"/>
        <v>21</v>
      </c>
      <c r="Q179" s="156" t="str">
        <f t="shared" si="31"/>
        <v>SW</v>
      </c>
      <c r="R179" s="196">
        <v>43101</v>
      </c>
      <c r="S179" s="195">
        <f t="shared" si="32"/>
        <v>21</v>
      </c>
      <c r="T179" s="156" t="str">
        <f t="shared" si="33"/>
        <v>SW</v>
      </c>
      <c r="U179" s="196">
        <v>43116</v>
      </c>
      <c r="V179" s="195">
        <f t="shared" si="34"/>
        <v>21</v>
      </c>
      <c r="W179" s="156" t="str">
        <f t="shared" si="35"/>
        <v>SW</v>
      </c>
      <c r="X179" s="196">
        <v>43172</v>
      </c>
      <c r="Y179" s="148"/>
      <c r="Z179" s="148" t="s">
        <v>808</v>
      </c>
      <c r="AA179" s="148" t="s">
        <v>629</v>
      </c>
    </row>
    <row r="180" spans="1:27" x14ac:dyDescent="0.25">
      <c r="A180" s="154" t="s">
        <v>639</v>
      </c>
      <c r="B180" s="154" t="s">
        <v>1069</v>
      </c>
      <c r="C180" s="154" t="s">
        <v>1070</v>
      </c>
      <c r="D180" s="154"/>
      <c r="E180" s="160">
        <v>37443</v>
      </c>
      <c r="F180" s="187" t="s">
        <v>300</v>
      </c>
      <c r="G180" s="195">
        <f t="shared" si="24"/>
        <v>15</v>
      </c>
      <c r="H180" s="156" t="str">
        <f t="shared" si="25"/>
        <v>JG17</v>
      </c>
      <c r="I180" s="200">
        <v>43025</v>
      </c>
      <c r="J180" s="195">
        <f t="shared" si="26"/>
        <v>15</v>
      </c>
      <c r="K180" s="156" t="str">
        <f t="shared" si="27"/>
        <v>JG17</v>
      </c>
      <c r="L180" s="196">
        <v>43046</v>
      </c>
      <c r="M180" s="195">
        <f t="shared" si="28"/>
        <v>15</v>
      </c>
      <c r="N180" s="156" t="str">
        <f t="shared" si="29"/>
        <v>JG17</v>
      </c>
      <c r="O180" s="196">
        <v>43074</v>
      </c>
      <c r="P180" s="195">
        <f t="shared" si="30"/>
        <v>15</v>
      </c>
      <c r="Q180" s="156" t="str">
        <f t="shared" si="31"/>
        <v>JG17</v>
      </c>
      <c r="R180" s="196">
        <v>43101</v>
      </c>
      <c r="S180" s="195">
        <f t="shared" si="32"/>
        <v>15</v>
      </c>
      <c r="T180" s="156" t="str">
        <f t="shared" si="33"/>
        <v>JG17</v>
      </c>
      <c r="U180" s="196">
        <v>43116</v>
      </c>
      <c r="V180" s="195">
        <f t="shared" si="34"/>
        <v>15</v>
      </c>
      <c r="W180" s="156" t="str">
        <f t="shared" si="35"/>
        <v>JG17</v>
      </c>
      <c r="X180" s="196">
        <v>43172</v>
      </c>
      <c r="Y180" s="148"/>
      <c r="Z180" s="148" t="s">
        <v>811</v>
      </c>
      <c r="AA180" s="148" t="s">
        <v>812</v>
      </c>
    </row>
    <row r="181" spans="1:27" x14ac:dyDescent="0.25">
      <c r="A181" s="154" t="s">
        <v>1071</v>
      </c>
      <c r="B181" s="154" t="s">
        <v>1072</v>
      </c>
      <c r="C181" s="154" t="s">
        <v>1073</v>
      </c>
      <c r="D181" s="154"/>
      <c r="E181" s="160">
        <v>23805</v>
      </c>
      <c r="F181" s="186" t="s">
        <v>300</v>
      </c>
      <c r="G181" s="195">
        <f t="shared" si="24"/>
        <v>52</v>
      </c>
      <c r="H181" s="156" t="str">
        <f t="shared" si="25"/>
        <v>F50</v>
      </c>
      <c r="I181" s="200">
        <v>43025</v>
      </c>
      <c r="J181" s="195">
        <f t="shared" si="26"/>
        <v>52</v>
      </c>
      <c r="K181" s="156" t="str">
        <f t="shared" si="27"/>
        <v>F50</v>
      </c>
      <c r="L181" s="196">
        <v>43046</v>
      </c>
      <c r="M181" s="195">
        <f t="shared" si="28"/>
        <v>52</v>
      </c>
      <c r="N181" s="156" t="str">
        <f t="shared" si="29"/>
        <v>F50</v>
      </c>
      <c r="O181" s="196">
        <v>43074</v>
      </c>
      <c r="P181" s="195">
        <f t="shared" si="30"/>
        <v>52</v>
      </c>
      <c r="Q181" s="156" t="str">
        <f t="shared" si="31"/>
        <v>F50</v>
      </c>
      <c r="R181" s="196">
        <v>43101</v>
      </c>
      <c r="S181" s="195">
        <f t="shared" si="32"/>
        <v>52</v>
      </c>
      <c r="T181" s="156" t="str">
        <f t="shared" si="33"/>
        <v>F50</v>
      </c>
      <c r="U181" s="196">
        <v>43116</v>
      </c>
      <c r="V181" s="195">
        <f t="shared" si="34"/>
        <v>53</v>
      </c>
      <c r="W181" s="156" t="str">
        <f t="shared" si="35"/>
        <v>F50</v>
      </c>
      <c r="X181" s="196">
        <v>43172</v>
      </c>
      <c r="Y181" s="148"/>
      <c r="Z181" s="148" t="s">
        <v>815</v>
      </c>
      <c r="AA181" s="148" t="s">
        <v>812</v>
      </c>
    </row>
    <row r="182" spans="1:27" x14ac:dyDescent="0.25">
      <c r="A182" s="164" t="s">
        <v>514</v>
      </c>
      <c r="B182" s="164" t="s">
        <v>515</v>
      </c>
      <c r="C182" s="154" t="s">
        <v>137</v>
      </c>
      <c r="D182" s="154"/>
      <c r="E182" s="167">
        <v>29622</v>
      </c>
      <c r="F182" s="190" t="s">
        <v>285</v>
      </c>
      <c r="G182" s="195">
        <f t="shared" si="24"/>
        <v>36</v>
      </c>
      <c r="H182" s="156" t="str">
        <f t="shared" si="25"/>
        <v>SM</v>
      </c>
      <c r="I182" s="200">
        <v>43025</v>
      </c>
      <c r="J182" s="195">
        <f t="shared" si="26"/>
        <v>36</v>
      </c>
      <c r="K182" s="156" t="str">
        <f t="shared" si="27"/>
        <v>SM</v>
      </c>
      <c r="L182" s="196">
        <v>43046</v>
      </c>
      <c r="M182" s="195">
        <f t="shared" si="28"/>
        <v>36</v>
      </c>
      <c r="N182" s="156" t="str">
        <f t="shared" si="29"/>
        <v>SM</v>
      </c>
      <c r="O182" s="196">
        <v>43074</v>
      </c>
      <c r="P182" s="195">
        <f t="shared" si="30"/>
        <v>36</v>
      </c>
      <c r="Q182" s="156" t="str">
        <f t="shared" si="31"/>
        <v>SM</v>
      </c>
      <c r="R182" s="196">
        <v>43101</v>
      </c>
      <c r="S182" s="195">
        <f t="shared" si="32"/>
        <v>36</v>
      </c>
      <c r="T182" s="156" t="str">
        <f t="shared" si="33"/>
        <v>SM</v>
      </c>
      <c r="U182" s="196">
        <v>43116</v>
      </c>
      <c r="V182" s="195">
        <f t="shared" si="34"/>
        <v>37</v>
      </c>
      <c r="W182" s="156" t="str">
        <f t="shared" si="35"/>
        <v>SM</v>
      </c>
      <c r="X182" s="196">
        <v>43172</v>
      </c>
      <c r="Y182" s="148"/>
      <c r="Z182" s="148" t="s">
        <v>819</v>
      </c>
      <c r="AA182" s="148" t="s">
        <v>812</v>
      </c>
    </row>
    <row r="183" spans="1:27" x14ac:dyDescent="0.25">
      <c r="A183" s="154" t="s">
        <v>518</v>
      </c>
      <c r="B183" s="161" t="s">
        <v>303</v>
      </c>
      <c r="C183" s="154" t="s">
        <v>53</v>
      </c>
      <c r="D183" s="154"/>
      <c r="E183" s="160">
        <v>30527</v>
      </c>
      <c r="F183" s="187" t="s">
        <v>285</v>
      </c>
      <c r="G183" s="195">
        <f t="shared" si="24"/>
        <v>34</v>
      </c>
      <c r="H183" s="156" t="str">
        <f t="shared" si="25"/>
        <v>SM</v>
      </c>
      <c r="I183" s="200">
        <v>43025</v>
      </c>
      <c r="J183" s="195">
        <f t="shared" si="26"/>
        <v>34</v>
      </c>
      <c r="K183" s="156" t="str">
        <f t="shared" si="27"/>
        <v>SM</v>
      </c>
      <c r="L183" s="196">
        <v>43046</v>
      </c>
      <c r="M183" s="195">
        <f t="shared" si="28"/>
        <v>34</v>
      </c>
      <c r="N183" s="156" t="str">
        <f t="shared" si="29"/>
        <v>SM</v>
      </c>
      <c r="O183" s="196">
        <v>43074</v>
      </c>
      <c r="P183" s="195">
        <f t="shared" si="30"/>
        <v>34</v>
      </c>
      <c r="Q183" s="156" t="str">
        <f t="shared" si="31"/>
        <v>SM</v>
      </c>
      <c r="R183" s="196">
        <v>43101</v>
      </c>
      <c r="S183" s="195">
        <f t="shared" si="32"/>
        <v>34</v>
      </c>
      <c r="T183" s="156" t="str">
        <f t="shared" si="33"/>
        <v>SM</v>
      </c>
      <c r="U183" s="196">
        <v>43116</v>
      </c>
      <c r="V183" s="195">
        <f t="shared" si="34"/>
        <v>34</v>
      </c>
      <c r="W183" s="156" t="str">
        <f t="shared" si="35"/>
        <v>SM</v>
      </c>
      <c r="X183" s="196">
        <v>43172</v>
      </c>
      <c r="Y183" s="148"/>
      <c r="Z183" s="148" t="s">
        <v>821</v>
      </c>
      <c r="AA183" s="148" t="s">
        <v>812</v>
      </c>
    </row>
    <row r="184" spans="1:27" x14ac:dyDescent="0.25">
      <c r="A184" s="154" t="s">
        <v>353</v>
      </c>
      <c r="B184" s="161" t="s">
        <v>303</v>
      </c>
      <c r="C184" s="154" t="s">
        <v>82</v>
      </c>
      <c r="D184" s="154"/>
      <c r="E184" s="160">
        <v>31087</v>
      </c>
      <c r="F184" s="187" t="s">
        <v>300</v>
      </c>
      <c r="G184" s="195">
        <f t="shared" si="24"/>
        <v>32</v>
      </c>
      <c r="H184" s="156" t="str">
        <f t="shared" si="25"/>
        <v>SW</v>
      </c>
      <c r="I184" s="200">
        <v>43025</v>
      </c>
      <c r="J184" s="195">
        <f t="shared" si="26"/>
        <v>32</v>
      </c>
      <c r="K184" s="156" t="str">
        <f t="shared" si="27"/>
        <v>SW</v>
      </c>
      <c r="L184" s="196">
        <v>43046</v>
      </c>
      <c r="M184" s="195">
        <f t="shared" si="28"/>
        <v>32</v>
      </c>
      <c r="N184" s="156" t="str">
        <f t="shared" si="29"/>
        <v>SW</v>
      </c>
      <c r="O184" s="196">
        <v>43074</v>
      </c>
      <c r="P184" s="195">
        <f t="shared" si="30"/>
        <v>32</v>
      </c>
      <c r="Q184" s="156" t="str">
        <f t="shared" si="31"/>
        <v>SW</v>
      </c>
      <c r="R184" s="196">
        <v>43101</v>
      </c>
      <c r="S184" s="195">
        <f t="shared" si="32"/>
        <v>32</v>
      </c>
      <c r="T184" s="156" t="str">
        <f t="shared" si="33"/>
        <v>SW</v>
      </c>
      <c r="U184" s="196">
        <v>43116</v>
      </c>
      <c r="V184" s="195">
        <f t="shared" si="34"/>
        <v>33</v>
      </c>
      <c r="W184" s="156" t="str">
        <f t="shared" si="35"/>
        <v>SW</v>
      </c>
      <c r="X184" s="196">
        <v>43172</v>
      </c>
      <c r="Y184" s="148"/>
      <c r="Z184" s="148" t="s">
        <v>822</v>
      </c>
      <c r="AA184" s="148" t="s">
        <v>812</v>
      </c>
    </row>
    <row r="185" spans="1:27" x14ac:dyDescent="0.25">
      <c r="A185" s="154" t="s">
        <v>1074</v>
      </c>
      <c r="B185" s="154" t="s">
        <v>1075</v>
      </c>
      <c r="C185" s="154" t="s">
        <v>1076</v>
      </c>
      <c r="D185" s="154"/>
      <c r="E185" s="160">
        <v>36696</v>
      </c>
      <c r="F185" s="187" t="s">
        <v>300</v>
      </c>
      <c r="G185" s="195">
        <f t="shared" si="24"/>
        <v>17</v>
      </c>
      <c r="H185" s="156" t="str">
        <f t="shared" si="25"/>
        <v>JW</v>
      </c>
      <c r="I185" s="200">
        <v>43025</v>
      </c>
      <c r="J185" s="195">
        <f t="shared" si="26"/>
        <v>17</v>
      </c>
      <c r="K185" s="156" t="str">
        <f t="shared" si="27"/>
        <v>JW</v>
      </c>
      <c r="L185" s="196">
        <v>43046</v>
      </c>
      <c r="M185" s="195">
        <f t="shared" si="28"/>
        <v>17</v>
      </c>
      <c r="N185" s="156" t="str">
        <f t="shared" si="29"/>
        <v>JW</v>
      </c>
      <c r="O185" s="196">
        <v>43074</v>
      </c>
      <c r="P185" s="195">
        <f t="shared" si="30"/>
        <v>17</v>
      </c>
      <c r="Q185" s="156" t="str">
        <f t="shared" si="31"/>
        <v>JW</v>
      </c>
      <c r="R185" s="196">
        <v>43101</v>
      </c>
      <c r="S185" s="195">
        <f t="shared" si="32"/>
        <v>17</v>
      </c>
      <c r="T185" s="156" t="str">
        <f t="shared" si="33"/>
        <v>JW</v>
      </c>
      <c r="U185" s="196">
        <v>43116</v>
      </c>
      <c r="V185" s="195">
        <f t="shared" si="34"/>
        <v>17</v>
      </c>
      <c r="W185" s="156" t="str">
        <f t="shared" si="35"/>
        <v>JW</v>
      </c>
      <c r="X185" s="196">
        <v>43172</v>
      </c>
      <c r="Y185" s="148"/>
      <c r="Z185" s="148" t="s">
        <v>824</v>
      </c>
      <c r="AA185" s="148" t="s">
        <v>825</v>
      </c>
    </row>
    <row r="186" spans="1:27" x14ac:dyDescent="0.25">
      <c r="A186" s="154" t="s">
        <v>1077</v>
      </c>
      <c r="B186" s="154" t="s">
        <v>1078</v>
      </c>
      <c r="C186" s="154" t="s">
        <v>1079</v>
      </c>
      <c r="D186" s="154"/>
      <c r="E186" s="160">
        <v>29670</v>
      </c>
      <c r="F186" s="187" t="s">
        <v>285</v>
      </c>
      <c r="G186" s="195">
        <f t="shared" si="24"/>
        <v>36</v>
      </c>
      <c r="H186" s="156" t="str">
        <f t="shared" si="25"/>
        <v>SM</v>
      </c>
      <c r="I186" s="200">
        <v>43025</v>
      </c>
      <c r="J186" s="195">
        <f t="shared" si="26"/>
        <v>36</v>
      </c>
      <c r="K186" s="156" t="str">
        <f t="shared" si="27"/>
        <v>SM</v>
      </c>
      <c r="L186" s="196">
        <v>43046</v>
      </c>
      <c r="M186" s="195">
        <f t="shared" si="28"/>
        <v>36</v>
      </c>
      <c r="N186" s="156" t="str">
        <f t="shared" si="29"/>
        <v>SM</v>
      </c>
      <c r="O186" s="196">
        <v>43074</v>
      </c>
      <c r="P186" s="195">
        <f t="shared" si="30"/>
        <v>36</v>
      </c>
      <c r="Q186" s="156" t="str">
        <f t="shared" si="31"/>
        <v>SM</v>
      </c>
      <c r="R186" s="196">
        <v>43101</v>
      </c>
      <c r="S186" s="195">
        <f t="shared" si="32"/>
        <v>36</v>
      </c>
      <c r="T186" s="156" t="str">
        <f t="shared" si="33"/>
        <v>SM</v>
      </c>
      <c r="U186" s="196">
        <v>43116</v>
      </c>
      <c r="V186" s="195">
        <f t="shared" si="34"/>
        <v>36</v>
      </c>
      <c r="W186" s="156" t="str">
        <f t="shared" si="35"/>
        <v>SM</v>
      </c>
      <c r="X186" s="196">
        <v>43172</v>
      </c>
      <c r="Y186" s="148"/>
      <c r="Z186" s="148" t="s">
        <v>829</v>
      </c>
      <c r="AA186" s="148" t="s">
        <v>825</v>
      </c>
    </row>
    <row r="187" spans="1:27" x14ac:dyDescent="0.25">
      <c r="A187" s="164" t="s">
        <v>430</v>
      </c>
      <c r="B187" s="164" t="s">
        <v>520</v>
      </c>
      <c r="C187" s="154" t="s">
        <v>125</v>
      </c>
      <c r="D187" s="154"/>
      <c r="E187" s="167">
        <v>29193</v>
      </c>
      <c r="F187" s="190" t="s">
        <v>285</v>
      </c>
      <c r="G187" s="195">
        <f t="shared" si="24"/>
        <v>37</v>
      </c>
      <c r="H187" s="156" t="str">
        <f t="shared" si="25"/>
        <v>SM</v>
      </c>
      <c r="I187" s="200">
        <v>43025</v>
      </c>
      <c r="J187" s="195">
        <f t="shared" si="26"/>
        <v>37</v>
      </c>
      <c r="K187" s="156" t="str">
        <f t="shared" si="27"/>
        <v>SM</v>
      </c>
      <c r="L187" s="196">
        <v>43046</v>
      </c>
      <c r="M187" s="195">
        <f t="shared" si="28"/>
        <v>38</v>
      </c>
      <c r="N187" s="156" t="str">
        <f t="shared" si="29"/>
        <v>SM</v>
      </c>
      <c r="O187" s="196">
        <v>43074</v>
      </c>
      <c r="P187" s="195">
        <f t="shared" si="30"/>
        <v>38</v>
      </c>
      <c r="Q187" s="156" t="str">
        <f t="shared" si="31"/>
        <v>SM</v>
      </c>
      <c r="R187" s="196">
        <v>43101</v>
      </c>
      <c r="S187" s="195">
        <f t="shared" si="32"/>
        <v>38</v>
      </c>
      <c r="T187" s="156" t="str">
        <f t="shared" si="33"/>
        <v>SM</v>
      </c>
      <c r="U187" s="196">
        <v>43116</v>
      </c>
      <c r="V187" s="195">
        <f t="shared" si="34"/>
        <v>38</v>
      </c>
      <c r="W187" s="156" t="str">
        <f t="shared" si="35"/>
        <v>SM</v>
      </c>
      <c r="X187" s="196">
        <v>43172</v>
      </c>
      <c r="Y187" s="148"/>
      <c r="Z187" s="148" t="s">
        <v>831</v>
      </c>
      <c r="AA187" s="148" t="s">
        <v>825</v>
      </c>
    </row>
    <row r="188" spans="1:27" x14ac:dyDescent="0.25">
      <c r="A188" s="154" t="s">
        <v>1080</v>
      </c>
      <c r="B188" s="154" t="s">
        <v>1081</v>
      </c>
      <c r="C188" s="154" t="s">
        <v>1082</v>
      </c>
      <c r="D188" s="154"/>
      <c r="E188" s="160">
        <v>27189</v>
      </c>
      <c r="F188" s="187" t="s">
        <v>285</v>
      </c>
      <c r="G188" s="195">
        <f t="shared" si="24"/>
        <v>43</v>
      </c>
      <c r="H188" s="156" t="str">
        <f t="shared" si="25"/>
        <v>V40</v>
      </c>
      <c r="I188" s="200">
        <v>43025</v>
      </c>
      <c r="J188" s="195">
        <f t="shared" si="26"/>
        <v>43</v>
      </c>
      <c r="K188" s="156" t="str">
        <f t="shared" si="27"/>
        <v>V40</v>
      </c>
      <c r="L188" s="196">
        <v>43046</v>
      </c>
      <c r="M188" s="195">
        <f t="shared" si="28"/>
        <v>43</v>
      </c>
      <c r="N188" s="156" t="str">
        <f t="shared" si="29"/>
        <v>V40</v>
      </c>
      <c r="O188" s="196">
        <v>43074</v>
      </c>
      <c r="P188" s="195">
        <f t="shared" si="30"/>
        <v>43</v>
      </c>
      <c r="Q188" s="156" t="str">
        <f t="shared" si="31"/>
        <v>V40</v>
      </c>
      <c r="R188" s="196">
        <v>43101</v>
      </c>
      <c r="S188" s="195">
        <f t="shared" si="32"/>
        <v>43</v>
      </c>
      <c r="T188" s="156" t="str">
        <f t="shared" si="33"/>
        <v>V40</v>
      </c>
      <c r="U188" s="196">
        <v>43116</v>
      </c>
      <c r="V188" s="195">
        <f t="shared" si="34"/>
        <v>43</v>
      </c>
      <c r="W188" s="156" t="str">
        <f t="shared" si="35"/>
        <v>V40</v>
      </c>
      <c r="X188" s="196">
        <v>43172</v>
      </c>
      <c r="Y188" s="148"/>
      <c r="Z188" s="148" t="s">
        <v>834</v>
      </c>
      <c r="AA188" s="148" t="s">
        <v>825</v>
      </c>
    </row>
    <row r="189" spans="1:27" x14ac:dyDescent="0.25">
      <c r="A189" s="154" t="s">
        <v>345</v>
      </c>
      <c r="B189" s="154" t="s">
        <v>1088</v>
      </c>
      <c r="C189" s="154" t="s">
        <v>1089</v>
      </c>
      <c r="D189" s="154"/>
      <c r="E189" s="160">
        <v>33883</v>
      </c>
      <c r="F189" s="186" t="s">
        <v>285</v>
      </c>
      <c r="G189" s="195">
        <f t="shared" si="24"/>
        <v>25</v>
      </c>
      <c r="H189" s="156" t="str">
        <f t="shared" si="25"/>
        <v>SM</v>
      </c>
      <c r="I189" s="200">
        <v>43025</v>
      </c>
      <c r="J189" s="195">
        <f t="shared" si="26"/>
        <v>25</v>
      </c>
      <c r="K189" s="156" t="str">
        <f t="shared" si="27"/>
        <v>SM</v>
      </c>
      <c r="L189" s="196">
        <v>43046</v>
      </c>
      <c r="M189" s="195">
        <f t="shared" si="28"/>
        <v>25</v>
      </c>
      <c r="N189" s="156" t="str">
        <f t="shared" si="29"/>
        <v>SM</v>
      </c>
      <c r="O189" s="196">
        <v>43074</v>
      </c>
      <c r="P189" s="195">
        <f t="shared" si="30"/>
        <v>25</v>
      </c>
      <c r="Q189" s="156" t="str">
        <f t="shared" si="31"/>
        <v>SM</v>
      </c>
      <c r="R189" s="196">
        <v>43101</v>
      </c>
      <c r="S189" s="195">
        <f t="shared" si="32"/>
        <v>25</v>
      </c>
      <c r="T189" s="156" t="str">
        <f t="shared" si="33"/>
        <v>SM</v>
      </c>
      <c r="U189" s="196">
        <v>43116</v>
      </c>
      <c r="V189" s="195">
        <f t="shared" si="34"/>
        <v>25</v>
      </c>
      <c r="W189" s="156" t="str">
        <f t="shared" si="35"/>
        <v>SM</v>
      </c>
      <c r="X189" s="196">
        <v>43172</v>
      </c>
      <c r="Y189" s="148"/>
      <c r="Z189" s="148" t="s">
        <v>836</v>
      </c>
      <c r="AA189" s="148" t="s">
        <v>837</v>
      </c>
    </row>
    <row r="190" spans="1:27" x14ac:dyDescent="0.25">
      <c r="A190" s="154" t="s">
        <v>444</v>
      </c>
      <c r="B190" s="154" t="s">
        <v>1470</v>
      </c>
      <c r="C190" s="154" t="s">
        <v>80</v>
      </c>
      <c r="D190" s="154"/>
      <c r="E190" s="160">
        <v>31546</v>
      </c>
      <c r="F190" s="186" t="s">
        <v>285</v>
      </c>
      <c r="G190" s="195">
        <f t="shared" si="24"/>
        <v>31</v>
      </c>
      <c r="H190" s="156" t="str">
        <f t="shared" si="25"/>
        <v>SM</v>
      </c>
      <c r="I190" s="200">
        <v>43025</v>
      </c>
      <c r="J190" s="195">
        <f t="shared" si="26"/>
        <v>31</v>
      </c>
      <c r="K190" s="156" t="str">
        <f t="shared" si="27"/>
        <v>SM</v>
      </c>
      <c r="L190" s="196">
        <v>43046</v>
      </c>
      <c r="M190" s="195">
        <f t="shared" si="28"/>
        <v>31</v>
      </c>
      <c r="N190" s="156" t="str">
        <f t="shared" si="29"/>
        <v>SM</v>
      </c>
      <c r="O190" s="196">
        <v>43074</v>
      </c>
      <c r="P190" s="195">
        <f t="shared" si="30"/>
        <v>31</v>
      </c>
      <c r="Q190" s="156" t="str">
        <f t="shared" si="31"/>
        <v>SM</v>
      </c>
      <c r="R190" s="196">
        <v>43101</v>
      </c>
      <c r="S190" s="195">
        <f t="shared" si="32"/>
        <v>31</v>
      </c>
      <c r="T190" s="156" t="str">
        <f t="shared" si="33"/>
        <v>SM</v>
      </c>
      <c r="U190" s="196">
        <v>43116</v>
      </c>
      <c r="V190" s="195">
        <f t="shared" si="34"/>
        <v>31</v>
      </c>
      <c r="W190" s="156" t="str">
        <f t="shared" si="35"/>
        <v>SM</v>
      </c>
      <c r="X190" s="196">
        <v>43172</v>
      </c>
      <c r="Y190" s="148"/>
      <c r="Z190" s="148" t="s">
        <v>840</v>
      </c>
      <c r="AA190" s="148" t="s">
        <v>837</v>
      </c>
    </row>
    <row r="191" spans="1:27" x14ac:dyDescent="0.25">
      <c r="A191" s="154" t="s">
        <v>477</v>
      </c>
      <c r="B191" s="154" t="s">
        <v>1090</v>
      </c>
      <c r="C191" s="154" t="s">
        <v>141</v>
      </c>
      <c r="D191" s="154"/>
      <c r="E191" s="160">
        <v>32454</v>
      </c>
      <c r="F191" s="186" t="s">
        <v>285</v>
      </c>
      <c r="G191" s="195">
        <f t="shared" si="24"/>
        <v>28</v>
      </c>
      <c r="H191" s="156" t="str">
        <f t="shared" si="25"/>
        <v>SM</v>
      </c>
      <c r="I191" s="200">
        <v>43025</v>
      </c>
      <c r="J191" s="195">
        <f t="shared" si="26"/>
        <v>29</v>
      </c>
      <c r="K191" s="156" t="str">
        <f t="shared" si="27"/>
        <v>SM</v>
      </c>
      <c r="L191" s="196">
        <v>43046</v>
      </c>
      <c r="M191" s="195">
        <f t="shared" si="28"/>
        <v>29</v>
      </c>
      <c r="N191" s="156" t="str">
        <f t="shared" si="29"/>
        <v>SM</v>
      </c>
      <c r="O191" s="196">
        <v>43074</v>
      </c>
      <c r="P191" s="195">
        <f t="shared" si="30"/>
        <v>29</v>
      </c>
      <c r="Q191" s="156" t="str">
        <f t="shared" si="31"/>
        <v>SM</v>
      </c>
      <c r="R191" s="196">
        <v>43101</v>
      </c>
      <c r="S191" s="195">
        <f t="shared" si="32"/>
        <v>29</v>
      </c>
      <c r="T191" s="156" t="str">
        <f t="shared" si="33"/>
        <v>SM</v>
      </c>
      <c r="U191" s="196">
        <v>43116</v>
      </c>
      <c r="V191" s="195">
        <f t="shared" si="34"/>
        <v>29</v>
      </c>
      <c r="W191" s="156" t="str">
        <f t="shared" si="35"/>
        <v>SM</v>
      </c>
      <c r="X191" s="196">
        <v>43172</v>
      </c>
      <c r="Y191" s="148"/>
      <c r="Z191" s="148" t="s">
        <v>842</v>
      </c>
      <c r="AA191" s="148" t="s">
        <v>837</v>
      </c>
    </row>
    <row r="192" spans="1:27" x14ac:dyDescent="0.25">
      <c r="A192" s="173" t="s">
        <v>432</v>
      </c>
      <c r="B192" s="173" t="s">
        <v>522</v>
      </c>
      <c r="C192" s="154" t="s">
        <v>523</v>
      </c>
      <c r="D192" s="154"/>
      <c r="E192" s="167">
        <v>27198</v>
      </c>
      <c r="F192" s="189" t="s">
        <v>285</v>
      </c>
      <c r="G192" s="195">
        <f t="shared" si="24"/>
        <v>43</v>
      </c>
      <c r="H192" s="156" t="str">
        <f t="shared" si="25"/>
        <v>V40</v>
      </c>
      <c r="I192" s="200">
        <v>43025</v>
      </c>
      <c r="J192" s="195">
        <f t="shared" si="26"/>
        <v>43</v>
      </c>
      <c r="K192" s="156" t="str">
        <f t="shared" si="27"/>
        <v>V40</v>
      </c>
      <c r="L192" s="196">
        <v>43046</v>
      </c>
      <c r="M192" s="195">
        <f t="shared" si="28"/>
        <v>43</v>
      </c>
      <c r="N192" s="156" t="str">
        <f t="shared" si="29"/>
        <v>V40</v>
      </c>
      <c r="O192" s="196">
        <v>43074</v>
      </c>
      <c r="P192" s="195">
        <f t="shared" si="30"/>
        <v>43</v>
      </c>
      <c r="Q192" s="156" t="str">
        <f t="shared" si="31"/>
        <v>V40</v>
      </c>
      <c r="R192" s="196">
        <v>43101</v>
      </c>
      <c r="S192" s="195">
        <f t="shared" si="32"/>
        <v>43</v>
      </c>
      <c r="T192" s="156" t="str">
        <f t="shared" si="33"/>
        <v>V40</v>
      </c>
      <c r="U192" s="196">
        <v>43116</v>
      </c>
      <c r="V192" s="195">
        <f t="shared" si="34"/>
        <v>43</v>
      </c>
      <c r="W192" s="156" t="str">
        <f t="shared" si="35"/>
        <v>V40</v>
      </c>
      <c r="X192" s="196">
        <v>43172</v>
      </c>
      <c r="Y192" s="148"/>
      <c r="Z192" s="148" t="s">
        <v>845</v>
      </c>
      <c r="AA192" s="148" t="s">
        <v>837</v>
      </c>
    </row>
    <row r="193" spans="1:27" x14ac:dyDescent="0.25">
      <c r="A193" s="159" t="s">
        <v>481</v>
      </c>
      <c r="B193" s="159" t="s">
        <v>522</v>
      </c>
      <c r="C193" s="154" t="s">
        <v>1083</v>
      </c>
      <c r="D193" s="154"/>
      <c r="E193" s="160">
        <v>28299</v>
      </c>
      <c r="F193" s="186" t="s">
        <v>300</v>
      </c>
      <c r="G193" s="195">
        <f t="shared" si="24"/>
        <v>40</v>
      </c>
      <c r="H193" s="156" t="str">
        <f t="shared" si="25"/>
        <v>F40</v>
      </c>
      <c r="I193" s="200">
        <v>43025</v>
      </c>
      <c r="J193" s="195">
        <f t="shared" si="26"/>
        <v>40</v>
      </c>
      <c r="K193" s="156" t="str">
        <f t="shared" si="27"/>
        <v>F40</v>
      </c>
      <c r="L193" s="196">
        <v>43046</v>
      </c>
      <c r="M193" s="195">
        <f t="shared" si="28"/>
        <v>40</v>
      </c>
      <c r="N193" s="156" t="str">
        <f t="shared" si="29"/>
        <v>F40</v>
      </c>
      <c r="O193" s="196">
        <v>43074</v>
      </c>
      <c r="P193" s="195">
        <f t="shared" si="30"/>
        <v>40</v>
      </c>
      <c r="Q193" s="156" t="str">
        <f t="shared" si="31"/>
        <v>F40</v>
      </c>
      <c r="R193" s="196">
        <v>43101</v>
      </c>
      <c r="S193" s="195">
        <f t="shared" si="32"/>
        <v>40</v>
      </c>
      <c r="T193" s="156" t="str">
        <f t="shared" si="33"/>
        <v>F40</v>
      </c>
      <c r="U193" s="196">
        <v>43116</v>
      </c>
      <c r="V193" s="195">
        <f t="shared" si="34"/>
        <v>40</v>
      </c>
      <c r="W193" s="156" t="str">
        <f t="shared" si="35"/>
        <v>F40</v>
      </c>
      <c r="X193" s="196">
        <v>43172</v>
      </c>
      <c r="Y193" s="162"/>
      <c r="Z193" s="148" t="s">
        <v>848</v>
      </c>
      <c r="AA193" s="148" t="s">
        <v>837</v>
      </c>
    </row>
    <row r="194" spans="1:27" x14ac:dyDescent="0.25">
      <c r="A194" s="173" t="s">
        <v>525</v>
      </c>
      <c r="B194" s="173" t="s">
        <v>522</v>
      </c>
      <c r="C194" s="154" t="s">
        <v>98</v>
      </c>
      <c r="D194" s="154"/>
      <c r="E194" s="167">
        <v>38118</v>
      </c>
      <c r="F194" s="189" t="s">
        <v>285</v>
      </c>
      <c r="G194" s="195">
        <f t="shared" ref="G194:G257" si="36">ROUNDDOWN((I194-E194)/365,0)</f>
        <v>13</v>
      </c>
      <c r="H194" s="156" t="str">
        <f t="shared" ref="H194:H257" si="37">VLOOKUP(CONCATENATE(F194,G194),Z$1:AA$199,2,FALSE)</f>
        <v>JB15</v>
      </c>
      <c r="I194" s="200">
        <v>43025</v>
      </c>
      <c r="J194" s="195">
        <f t="shared" ref="J194:J257" si="38">ROUNDDOWN((L194-E194)/365,0)</f>
        <v>13</v>
      </c>
      <c r="K194" s="156" t="str">
        <f t="shared" ref="K194:K257" si="39">VLOOKUP(CONCATENATE(F194,J194),Z$1:AA$199,2,FALSE)</f>
        <v>JB15</v>
      </c>
      <c r="L194" s="196">
        <v>43046</v>
      </c>
      <c r="M194" s="195">
        <f t="shared" ref="M194:M257" si="40">ROUNDDOWN((O194-E194)/365,0)</f>
        <v>13</v>
      </c>
      <c r="N194" s="156" t="str">
        <f t="shared" ref="N194:N257" si="41">VLOOKUP(CONCATENATE(F194,M194),Z$1:AA$199,2,FALSE)</f>
        <v>JB15</v>
      </c>
      <c r="O194" s="196">
        <v>43074</v>
      </c>
      <c r="P194" s="195">
        <f t="shared" ref="P194:P257" si="42">ROUNDDOWN((R194-E194)/365,0)</f>
        <v>13</v>
      </c>
      <c r="Q194" s="156" t="str">
        <f t="shared" ref="Q194:Q257" si="43">VLOOKUP(CONCATENATE(F194,P194),Z$1:AA$199,2,FALSE)</f>
        <v>JB15</v>
      </c>
      <c r="R194" s="196">
        <v>43101</v>
      </c>
      <c r="S194" s="195">
        <f t="shared" ref="S194:S257" si="44">ROUNDDOWN((U194-E194)/365,0)</f>
        <v>13</v>
      </c>
      <c r="T194" s="156" t="str">
        <f t="shared" ref="T194:T257" si="45">VLOOKUP(CONCATENATE(F194,S194),Z$1:AA$199,2,FALSE)</f>
        <v>JB15</v>
      </c>
      <c r="U194" s="196">
        <v>43116</v>
      </c>
      <c r="V194" s="195">
        <f t="shared" ref="V194:V257" si="46">ROUNDDOWN((X194-E194)/365,0)</f>
        <v>13</v>
      </c>
      <c r="W194" s="156" t="str">
        <f t="shared" ref="W194:W257" si="47">VLOOKUP(CONCATENATE(F194,V194),Z$1:AA$199,2,FALSE)</f>
        <v>JB15</v>
      </c>
      <c r="X194" s="196">
        <v>43172</v>
      </c>
      <c r="Y194" s="148"/>
      <c r="Z194" s="148" t="s">
        <v>849</v>
      </c>
      <c r="AA194" s="148" t="s">
        <v>850</v>
      </c>
    </row>
    <row r="195" spans="1:27" x14ac:dyDescent="0.25">
      <c r="A195" s="173" t="s">
        <v>1455</v>
      </c>
      <c r="B195" s="173" t="s">
        <v>1456</v>
      </c>
      <c r="C195" s="255" t="s">
        <v>1463</v>
      </c>
      <c r="D195" s="255"/>
      <c r="E195" s="167">
        <v>38631</v>
      </c>
      <c r="F195" s="189" t="s">
        <v>300</v>
      </c>
      <c r="G195" s="195">
        <f t="shared" si="36"/>
        <v>12</v>
      </c>
      <c r="H195" s="156" t="str">
        <f t="shared" si="37"/>
        <v>JG13</v>
      </c>
      <c r="I195" s="200">
        <v>43025</v>
      </c>
      <c r="J195" s="195">
        <f t="shared" si="38"/>
        <v>12</v>
      </c>
      <c r="K195" s="156" t="str">
        <f t="shared" si="39"/>
        <v>JG13</v>
      </c>
      <c r="L195" s="196">
        <v>43046</v>
      </c>
      <c r="M195" s="195">
        <f t="shared" si="40"/>
        <v>12</v>
      </c>
      <c r="N195" s="156" t="str">
        <f t="shared" si="41"/>
        <v>JG13</v>
      </c>
      <c r="O195" s="196">
        <v>43074</v>
      </c>
      <c r="P195" s="195">
        <f t="shared" si="42"/>
        <v>12</v>
      </c>
      <c r="Q195" s="156" t="str">
        <f t="shared" si="43"/>
        <v>JG13</v>
      </c>
      <c r="R195" s="196">
        <v>43101</v>
      </c>
      <c r="S195" s="195">
        <f t="shared" si="44"/>
        <v>12</v>
      </c>
      <c r="T195" s="156" t="str">
        <f t="shared" si="45"/>
        <v>JG13</v>
      </c>
      <c r="U195" s="196">
        <v>43116</v>
      </c>
      <c r="V195" s="195">
        <f t="shared" si="46"/>
        <v>12</v>
      </c>
      <c r="W195" s="156" t="str">
        <f t="shared" si="47"/>
        <v>JG13</v>
      </c>
      <c r="X195" s="196">
        <v>43172</v>
      </c>
      <c r="Y195" s="148"/>
      <c r="Z195" s="148" t="s">
        <v>853</v>
      </c>
      <c r="AA195" s="148" t="s">
        <v>850</v>
      </c>
    </row>
    <row r="196" spans="1:27" x14ac:dyDescent="0.25">
      <c r="A196" s="173" t="s">
        <v>1391</v>
      </c>
      <c r="B196" s="173" t="s">
        <v>1456</v>
      </c>
      <c r="C196" s="255" t="s">
        <v>1464</v>
      </c>
      <c r="D196" s="255"/>
      <c r="E196" s="167">
        <v>38120</v>
      </c>
      <c r="F196" s="189" t="s">
        <v>285</v>
      </c>
      <c r="G196" s="195">
        <f t="shared" si="36"/>
        <v>13</v>
      </c>
      <c r="H196" s="156" t="str">
        <f t="shared" si="37"/>
        <v>JB15</v>
      </c>
      <c r="I196" s="200">
        <v>43025</v>
      </c>
      <c r="J196" s="195">
        <f t="shared" si="38"/>
        <v>13</v>
      </c>
      <c r="K196" s="156" t="str">
        <f t="shared" si="39"/>
        <v>JB15</v>
      </c>
      <c r="L196" s="196">
        <v>43046</v>
      </c>
      <c r="M196" s="195">
        <f t="shared" si="40"/>
        <v>13</v>
      </c>
      <c r="N196" s="156" t="str">
        <f t="shared" si="41"/>
        <v>JB15</v>
      </c>
      <c r="O196" s="196">
        <v>43074</v>
      </c>
      <c r="P196" s="195">
        <f t="shared" si="42"/>
        <v>13</v>
      </c>
      <c r="Q196" s="156" t="str">
        <f t="shared" si="43"/>
        <v>JB15</v>
      </c>
      <c r="R196" s="196">
        <v>43101</v>
      </c>
      <c r="S196" s="195">
        <f t="shared" si="44"/>
        <v>13</v>
      </c>
      <c r="T196" s="156" t="str">
        <f t="shared" si="45"/>
        <v>JB15</v>
      </c>
      <c r="U196" s="196">
        <v>43116</v>
      </c>
      <c r="V196" s="195">
        <f t="shared" si="46"/>
        <v>13</v>
      </c>
      <c r="W196" s="156" t="str">
        <f t="shared" si="47"/>
        <v>JB15</v>
      </c>
      <c r="X196" s="196">
        <v>43172</v>
      </c>
      <c r="Y196" s="148"/>
      <c r="Z196" s="148" t="s">
        <v>856</v>
      </c>
      <c r="AA196" s="148" t="s">
        <v>850</v>
      </c>
    </row>
    <row r="197" spans="1:27" x14ac:dyDescent="0.25">
      <c r="A197" s="161" t="s">
        <v>712</v>
      </c>
      <c r="B197" s="161" t="s">
        <v>1091</v>
      </c>
      <c r="C197" s="154" t="s">
        <v>1092</v>
      </c>
      <c r="D197" s="154"/>
      <c r="E197" s="160">
        <v>29668</v>
      </c>
      <c r="F197" s="186" t="s">
        <v>285</v>
      </c>
      <c r="G197" s="195">
        <f t="shared" si="36"/>
        <v>36</v>
      </c>
      <c r="H197" s="156" t="str">
        <f t="shared" si="37"/>
        <v>SM</v>
      </c>
      <c r="I197" s="200">
        <v>43025</v>
      </c>
      <c r="J197" s="195">
        <f t="shared" si="38"/>
        <v>36</v>
      </c>
      <c r="K197" s="156" t="str">
        <f t="shared" si="39"/>
        <v>SM</v>
      </c>
      <c r="L197" s="196">
        <v>43046</v>
      </c>
      <c r="M197" s="195">
        <f t="shared" si="40"/>
        <v>36</v>
      </c>
      <c r="N197" s="156" t="str">
        <f t="shared" si="41"/>
        <v>SM</v>
      </c>
      <c r="O197" s="196">
        <v>43074</v>
      </c>
      <c r="P197" s="195">
        <f t="shared" si="42"/>
        <v>36</v>
      </c>
      <c r="Q197" s="156" t="str">
        <f t="shared" si="43"/>
        <v>SM</v>
      </c>
      <c r="R197" s="196">
        <v>43101</v>
      </c>
      <c r="S197" s="195">
        <f t="shared" si="44"/>
        <v>36</v>
      </c>
      <c r="T197" s="156" t="str">
        <f t="shared" si="45"/>
        <v>SM</v>
      </c>
      <c r="U197" s="196">
        <v>43116</v>
      </c>
      <c r="V197" s="195">
        <f t="shared" si="46"/>
        <v>36</v>
      </c>
      <c r="W197" s="156" t="str">
        <f t="shared" si="47"/>
        <v>SM</v>
      </c>
      <c r="X197" s="196">
        <v>43172</v>
      </c>
      <c r="Y197" s="148"/>
      <c r="Z197" s="148" t="s">
        <v>860</v>
      </c>
      <c r="AA197" s="148" t="s">
        <v>850</v>
      </c>
    </row>
    <row r="198" spans="1:27" x14ac:dyDescent="0.25">
      <c r="A198" s="154" t="s">
        <v>390</v>
      </c>
      <c r="B198" s="154" t="s">
        <v>539</v>
      </c>
      <c r="C198" s="154" t="s">
        <v>265</v>
      </c>
      <c r="D198" s="154"/>
      <c r="E198" s="160">
        <v>29326</v>
      </c>
      <c r="F198" s="187" t="s">
        <v>285</v>
      </c>
      <c r="G198" s="195">
        <f t="shared" si="36"/>
        <v>37</v>
      </c>
      <c r="H198" s="156" t="str">
        <f t="shared" si="37"/>
        <v>SM</v>
      </c>
      <c r="I198" s="200">
        <v>43025</v>
      </c>
      <c r="J198" s="195">
        <f t="shared" si="38"/>
        <v>37</v>
      </c>
      <c r="K198" s="156" t="str">
        <f t="shared" si="39"/>
        <v>SM</v>
      </c>
      <c r="L198" s="196">
        <v>43046</v>
      </c>
      <c r="M198" s="195">
        <f t="shared" si="40"/>
        <v>37</v>
      </c>
      <c r="N198" s="156" t="str">
        <f t="shared" si="41"/>
        <v>SM</v>
      </c>
      <c r="O198" s="196">
        <v>43074</v>
      </c>
      <c r="P198" s="195">
        <f t="shared" si="42"/>
        <v>37</v>
      </c>
      <c r="Q198" s="156" t="str">
        <f t="shared" si="43"/>
        <v>SM</v>
      </c>
      <c r="R198" s="196">
        <v>43101</v>
      </c>
      <c r="S198" s="195">
        <f t="shared" si="44"/>
        <v>37</v>
      </c>
      <c r="T198" s="156" t="str">
        <f t="shared" si="45"/>
        <v>SM</v>
      </c>
      <c r="U198" s="196">
        <v>43116</v>
      </c>
      <c r="V198" s="195">
        <f t="shared" si="46"/>
        <v>37</v>
      </c>
      <c r="W198" s="156" t="str">
        <f t="shared" si="47"/>
        <v>SM</v>
      </c>
      <c r="X198" s="196">
        <v>43172</v>
      </c>
      <c r="Y198" s="148"/>
      <c r="Z198" s="148" t="s">
        <v>861</v>
      </c>
      <c r="AA198" s="148" t="s">
        <v>850</v>
      </c>
    </row>
    <row r="199" spans="1:27" x14ac:dyDescent="0.25">
      <c r="A199" s="154" t="s">
        <v>390</v>
      </c>
      <c r="B199" s="154" t="s">
        <v>539</v>
      </c>
      <c r="C199" s="255" t="s">
        <v>265</v>
      </c>
      <c r="D199" s="255"/>
      <c r="E199" s="160">
        <v>29326</v>
      </c>
      <c r="F199" s="187" t="s">
        <v>285</v>
      </c>
      <c r="G199" s="195">
        <f t="shared" si="36"/>
        <v>37</v>
      </c>
      <c r="H199" s="156" t="str">
        <f t="shared" si="37"/>
        <v>SM</v>
      </c>
      <c r="I199" s="200">
        <v>43025</v>
      </c>
      <c r="J199" s="195">
        <f t="shared" si="38"/>
        <v>37</v>
      </c>
      <c r="K199" s="156" t="str">
        <f t="shared" si="39"/>
        <v>SM</v>
      </c>
      <c r="L199" s="196">
        <v>43046</v>
      </c>
      <c r="M199" s="195">
        <f t="shared" si="40"/>
        <v>37</v>
      </c>
      <c r="N199" s="156" t="str">
        <f t="shared" si="41"/>
        <v>SM</v>
      </c>
      <c r="O199" s="196">
        <v>43074</v>
      </c>
      <c r="P199" s="195">
        <f t="shared" si="42"/>
        <v>37</v>
      </c>
      <c r="Q199" s="156" t="str">
        <f t="shared" si="43"/>
        <v>SM</v>
      </c>
      <c r="R199" s="196">
        <v>43101</v>
      </c>
      <c r="S199" s="195">
        <f t="shared" si="44"/>
        <v>37</v>
      </c>
      <c r="T199" s="156" t="str">
        <f t="shared" si="45"/>
        <v>SM</v>
      </c>
      <c r="U199" s="196">
        <v>43116</v>
      </c>
      <c r="V199" s="195">
        <f t="shared" si="46"/>
        <v>37</v>
      </c>
      <c r="W199" s="156" t="str">
        <f t="shared" si="47"/>
        <v>SM</v>
      </c>
      <c r="X199" s="196">
        <v>43172</v>
      </c>
      <c r="Y199" s="148"/>
      <c r="Z199" s="148" t="s">
        <v>863</v>
      </c>
      <c r="AA199" s="148" t="s">
        <v>864</v>
      </c>
    </row>
    <row r="200" spans="1:27" x14ac:dyDescent="0.25">
      <c r="A200" s="164" t="s">
        <v>527</v>
      </c>
      <c r="B200" s="164" t="s">
        <v>528</v>
      </c>
      <c r="C200" s="154" t="s">
        <v>126</v>
      </c>
      <c r="D200" s="154"/>
      <c r="E200" s="167">
        <v>36895</v>
      </c>
      <c r="F200" s="190" t="s">
        <v>300</v>
      </c>
      <c r="G200" s="195">
        <f t="shared" si="36"/>
        <v>16</v>
      </c>
      <c r="H200" s="156" t="str">
        <f t="shared" si="37"/>
        <v>JG17</v>
      </c>
      <c r="I200" s="200">
        <v>43025</v>
      </c>
      <c r="J200" s="195">
        <f t="shared" si="38"/>
        <v>16</v>
      </c>
      <c r="K200" s="156" t="str">
        <f t="shared" si="39"/>
        <v>JG17</v>
      </c>
      <c r="L200" s="196">
        <v>43046</v>
      </c>
      <c r="M200" s="195">
        <f t="shared" si="40"/>
        <v>16</v>
      </c>
      <c r="N200" s="156" t="str">
        <f t="shared" si="41"/>
        <v>JG17</v>
      </c>
      <c r="O200" s="196">
        <v>43074</v>
      </c>
      <c r="P200" s="195">
        <f t="shared" si="42"/>
        <v>17</v>
      </c>
      <c r="Q200" s="156" t="str">
        <f t="shared" si="43"/>
        <v>JW</v>
      </c>
      <c r="R200" s="196">
        <v>43101</v>
      </c>
      <c r="S200" s="195">
        <f t="shared" si="44"/>
        <v>17</v>
      </c>
      <c r="T200" s="156" t="str">
        <f t="shared" si="45"/>
        <v>JW</v>
      </c>
      <c r="U200" s="196">
        <v>43116</v>
      </c>
      <c r="V200" s="195">
        <f t="shared" si="46"/>
        <v>17</v>
      </c>
      <c r="W200" s="156" t="str">
        <f t="shared" si="47"/>
        <v>JW</v>
      </c>
      <c r="X200" s="196">
        <v>43172</v>
      </c>
      <c r="Y200" s="148"/>
      <c r="Z200" s="148"/>
      <c r="AA200" s="148"/>
    </row>
    <row r="201" spans="1:27" x14ac:dyDescent="0.25">
      <c r="A201" s="164" t="s">
        <v>527</v>
      </c>
      <c r="B201" s="164" t="s">
        <v>528</v>
      </c>
      <c r="C201" s="255" t="s">
        <v>126</v>
      </c>
      <c r="D201" s="255"/>
      <c r="E201" s="167">
        <v>36895</v>
      </c>
      <c r="F201" s="190" t="s">
        <v>300</v>
      </c>
      <c r="G201" s="195">
        <f t="shared" si="36"/>
        <v>16</v>
      </c>
      <c r="H201" s="156" t="str">
        <f t="shared" si="37"/>
        <v>JG17</v>
      </c>
      <c r="I201" s="200">
        <v>43025</v>
      </c>
      <c r="J201" s="195">
        <f t="shared" si="38"/>
        <v>16</v>
      </c>
      <c r="K201" s="156" t="str">
        <f t="shared" si="39"/>
        <v>JG17</v>
      </c>
      <c r="L201" s="196">
        <v>43046</v>
      </c>
      <c r="M201" s="195">
        <f t="shared" si="40"/>
        <v>16</v>
      </c>
      <c r="N201" s="156" t="str">
        <f t="shared" si="41"/>
        <v>JG17</v>
      </c>
      <c r="O201" s="196">
        <v>43074</v>
      </c>
      <c r="P201" s="195">
        <f t="shared" si="42"/>
        <v>17</v>
      </c>
      <c r="Q201" s="156" t="str">
        <f t="shared" si="43"/>
        <v>JW</v>
      </c>
      <c r="R201" s="196">
        <v>43101</v>
      </c>
      <c r="S201" s="195">
        <f t="shared" si="44"/>
        <v>17</v>
      </c>
      <c r="T201" s="156" t="str">
        <f t="shared" si="45"/>
        <v>JW</v>
      </c>
      <c r="U201" s="196">
        <v>43116</v>
      </c>
      <c r="V201" s="195">
        <f t="shared" si="46"/>
        <v>17</v>
      </c>
      <c r="W201" s="156" t="str">
        <f t="shared" si="47"/>
        <v>JW</v>
      </c>
      <c r="X201" s="196">
        <v>43172</v>
      </c>
      <c r="Y201" s="148"/>
      <c r="Z201" s="148"/>
      <c r="AA201" s="148"/>
    </row>
    <row r="202" spans="1:27" x14ac:dyDescent="0.25">
      <c r="A202" s="159" t="s">
        <v>533</v>
      </c>
      <c r="B202" s="159" t="s">
        <v>528</v>
      </c>
      <c r="C202" s="154" t="s">
        <v>534</v>
      </c>
      <c r="D202" s="154"/>
      <c r="E202" s="160">
        <v>39084</v>
      </c>
      <c r="F202" s="186" t="s">
        <v>285</v>
      </c>
      <c r="G202" s="195">
        <f t="shared" si="36"/>
        <v>10</v>
      </c>
      <c r="H202" s="156" t="str">
        <f t="shared" si="37"/>
        <v>JB11</v>
      </c>
      <c r="I202" s="200">
        <v>43025</v>
      </c>
      <c r="J202" s="195">
        <f t="shared" si="38"/>
        <v>10</v>
      </c>
      <c r="K202" s="156" t="str">
        <f t="shared" si="39"/>
        <v>JB11</v>
      </c>
      <c r="L202" s="196">
        <v>43046</v>
      </c>
      <c r="M202" s="195">
        <f t="shared" si="40"/>
        <v>10</v>
      </c>
      <c r="N202" s="156" t="str">
        <f t="shared" si="41"/>
        <v>JB11</v>
      </c>
      <c r="O202" s="196">
        <v>43074</v>
      </c>
      <c r="P202" s="195">
        <f t="shared" si="42"/>
        <v>11</v>
      </c>
      <c r="Q202" s="156" t="str">
        <f t="shared" si="43"/>
        <v>JB13</v>
      </c>
      <c r="R202" s="196">
        <v>43101</v>
      </c>
      <c r="S202" s="195">
        <f t="shared" si="44"/>
        <v>11</v>
      </c>
      <c r="T202" s="156" t="str">
        <f t="shared" si="45"/>
        <v>JB13</v>
      </c>
      <c r="U202" s="196">
        <v>43116</v>
      </c>
      <c r="V202" s="195">
        <f t="shared" si="46"/>
        <v>11</v>
      </c>
      <c r="W202" s="156" t="str">
        <f t="shared" si="47"/>
        <v>JB13</v>
      </c>
      <c r="X202" s="196">
        <v>43172</v>
      </c>
      <c r="Y202" s="148"/>
      <c r="Z202" s="148"/>
      <c r="AA202" s="148"/>
    </row>
    <row r="203" spans="1:27" x14ac:dyDescent="0.25">
      <c r="A203" s="159" t="s">
        <v>530</v>
      </c>
      <c r="B203" s="159" t="s">
        <v>528</v>
      </c>
      <c r="C203" s="154" t="s">
        <v>531</v>
      </c>
      <c r="D203" s="154"/>
      <c r="E203" s="160">
        <v>37248</v>
      </c>
      <c r="F203" s="186" t="s">
        <v>285</v>
      </c>
      <c r="G203" s="195">
        <f t="shared" si="36"/>
        <v>15</v>
      </c>
      <c r="H203" s="156" t="str">
        <f t="shared" si="37"/>
        <v>JB17</v>
      </c>
      <c r="I203" s="200">
        <v>43025</v>
      </c>
      <c r="J203" s="195">
        <f t="shared" si="38"/>
        <v>15</v>
      </c>
      <c r="K203" s="156" t="str">
        <f t="shared" si="39"/>
        <v>JB17</v>
      </c>
      <c r="L203" s="196">
        <v>43046</v>
      </c>
      <c r="M203" s="195">
        <f t="shared" si="40"/>
        <v>15</v>
      </c>
      <c r="N203" s="156" t="str">
        <f t="shared" si="41"/>
        <v>JB17</v>
      </c>
      <c r="O203" s="196">
        <v>43074</v>
      </c>
      <c r="P203" s="195">
        <f t="shared" si="42"/>
        <v>16</v>
      </c>
      <c r="Q203" s="156" t="str">
        <f t="shared" si="43"/>
        <v>JB17</v>
      </c>
      <c r="R203" s="196">
        <v>43101</v>
      </c>
      <c r="S203" s="195">
        <f t="shared" si="44"/>
        <v>16</v>
      </c>
      <c r="T203" s="156" t="str">
        <f t="shared" si="45"/>
        <v>JB17</v>
      </c>
      <c r="U203" s="196">
        <v>43116</v>
      </c>
      <c r="V203" s="195">
        <f t="shared" si="46"/>
        <v>16</v>
      </c>
      <c r="W203" s="156" t="str">
        <f t="shared" si="47"/>
        <v>JB17</v>
      </c>
      <c r="X203" s="196">
        <v>43172</v>
      </c>
      <c r="Y203" s="148"/>
      <c r="Z203" s="148"/>
      <c r="AA203" s="148"/>
    </row>
    <row r="204" spans="1:27" x14ac:dyDescent="0.25">
      <c r="A204" s="161" t="s">
        <v>1093</v>
      </c>
      <c r="B204" s="161" t="s">
        <v>1094</v>
      </c>
      <c r="C204" s="154" t="s">
        <v>1095</v>
      </c>
      <c r="D204" s="154"/>
      <c r="E204" s="160">
        <v>32196</v>
      </c>
      <c r="F204" s="186" t="s">
        <v>300</v>
      </c>
      <c r="G204" s="195">
        <f t="shared" si="36"/>
        <v>29</v>
      </c>
      <c r="H204" s="156" t="str">
        <f t="shared" si="37"/>
        <v>SW</v>
      </c>
      <c r="I204" s="200">
        <v>43025</v>
      </c>
      <c r="J204" s="195">
        <f t="shared" si="38"/>
        <v>29</v>
      </c>
      <c r="K204" s="156" t="str">
        <f t="shared" si="39"/>
        <v>SW</v>
      </c>
      <c r="L204" s="196">
        <v>43046</v>
      </c>
      <c r="M204" s="195">
        <f t="shared" si="40"/>
        <v>29</v>
      </c>
      <c r="N204" s="156" t="str">
        <f t="shared" si="41"/>
        <v>SW</v>
      </c>
      <c r="O204" s="196">
        <v>43074</v>
      </c>
      <c r="P204" s="195">
        <f t="shared" si="42"/>
        <v>29</v>
      </c>
      <c r="Q204" s="156" t="str">
        <f t="shared" si="43"/>
        <v>SW</v>
      </c>
      <c r="R204" s="196">
        <v>43101</v>
      </c>
      <c r="S204" s="195">
        <f t="shared" si="44"/>
        <v>29</v>
      </c>
      <c r="T204" s="156" t="str">
        <f t="shared" si="45"/>
        <v>SW</v>
      </c>
      <c r="U204" s="196">
        <v>43116</v>
      </c>
      <c r="V204" s="195">
        <f t="shared" si="46"/>
        <v>30</v>
      </c>
      <c r="W204" s="156" t="str">
        <f t="shared" si="47"/>
        <v>SW</v>
      </c>
      <c r="X204" s="196">
        <v>43172</v>
      </c>
      <c r="Y204" s="148"/>
      <c r="Z204" s="148"/>
      <c r="AA204" s="148"/>
    </row>
    <row r="205" spans="1:27" x14ac:dyDescent="0.25">
      <c r="A205" s="161" t="s">
        <v>536</v>
      </c>
      <c r="B205" s="161" t="s">
        <v>537</v>
      </c>
      <c r="C205" s="154" t="s">
        <v>96</v>
      </c>
      <c r="D205" s="154"/>
      <c r="E205" s="160">
        <v>21126</v>
      </c>
      <c r="F205" s="188" t="s">
        <v>285</v>
      </c>
      <c r="G205" s="195">
        <f t="shared" si="36"/>
        <v>59</v>
      </c>
      <c r="H205" s="156" t="str">
        <f t="shared" si="37"/>
        <v>V55</v>
      </c>
      <c r="I205" s="200">
        <v>43025</v>
      </c>
      <c r="J205" s="195">
        <f t="shared" si="38"/>
        <v>60</v>
      </c>
      <c r="K205" s="156" t="str">
        <f t="shared" si="39"/>
        <v>V60</v>
      </c>
      <c r="L205" s="196">
        <v>43046</v>
      </c>
      <c r="M205" s="195">
        <f t="shared" si="40"/>
        <v>60</v>
      </c>
      <c r="N205" s="156" t="str">
        <f t="shared" si="41"/>
        <v>V60</v>
      </c>
      <c r="O205" s="196">
        <v>43074</v>
      </c>
      <c r="P205" s="195">
        <f t="shared" si="42"/>
        <v>60</v>
      </c>
      <c r="Q205" s="156" t="str">
        <f t="shared" si="43"/>
        <v>V60</v>
      </c>
      <c r="R205" s="196">
        <v>43101</v>
      </c>
      <c r="S205" s="195">
        <f t="shared" si="44"/>
        <v>60</v>
      </c>
      <c r="T205" s="156" t="str">
        <f t="shared" si="45"/>
        <v>V60</v>
      </c>
      <c r="U205" s="196">
        <v>43116</v>
      </c>
      <c r="V205" s="195">
        <f t="shared" si="46"/>
        <v>60</v>
      </c>
      <c r="W205" s="156" t="str">
        <f t="shared" si="47"/>
        <v>V60</v>
      </c>
      <c r="X205" s="196">
        <v>43172</v>
      </c>
      <c r="Y205" s="148"/>
      <c r="Z205" s="148"/>
      <c r="AA205" s="148"/>
    </row>
    <row r="206" spans="1:27" x14ac:dyDescent="0.25">
      <c r="A206" s="154" t="s">
        <v>541</v>
      </c>
      <c r="B206" s="154" t="s">
        <v>542</v>
      </c>
      <c r="C206" s="154" t="s">
        <v>44</v>
      </c>
      <c r="D206" s="154"/>
      <c r="E206" s="160">
        <v>23453</v>
      </c>
      <c r="F206" s="186" t="s">
        <v>285</v>
      </c>
      <c r="G206" s="195">
        <f t="shared" si="36"/>
        <v>53</v>
      </c>
      <c r="H206" s="156" t="str">
        <f t="shared" si="37"/>
        <v>V50</v>
      </c>
      <c r="I206" s="200">
        <v>43025</v>
      </c>
      <c r="J206" s="195">
        <f t="shared" si="38"/>
        <v>53</v>
      </c>
      <c r="K206" s="156" t="str">
        <f t="shared" si="39"/>
        <v>V50</v>
      </c>
      <c r="L206" s="196">
        <v>43046</v>
      </c>
      <c r="M206" s="195">
        <f t="shared" si="40"/>
        <v>53</v>
      </c>
      <c r="N206" s="156" t="str">
        <f t="shared" si="41"/>
        <v>V50</v>
      </c>
      <c r="O206" s="196">
        <v>43074</v>
      </c>
      <c r="P206" s="195">
        <f t="shared" si="42"/>
        <v>53</v>
      </c>
      <c r="Q206" s="156" t="str">
        <f t="shared" si="43"/>
        <v>V50</v>
      </c>
      <c r="R206" s="196">
        <v>43101</v>
      </c>
      <c r="S206" s="195">
        <f t="shared" si="44"/>
        <v>53</v>
      </c>
      <c r="T206" s="156" t="str">
        <f t="shared" si="45"/>
        <v>V50</v>
      </c>
      <c r="U206" s="196">
        <v>43116</v>
      </c>
      <c r="V206" s="195">
        <f t="shared" si="46"/>
        <v>54</v>
      </c>
      <c r="W206" s="156" t="str">
        <f t="shared" si="47"/>
        <v>V50</v>
      </c>
      <c r="X206" s="196">
        <v>43172</v>
      </c>
      <c r="Y206" s="148"/>
      <c r="Z206" s="148"/>
      <c r="AA206" s="148"/>
    </row>
    <row r="207" spans="1:27" x14ac:dyDescent="0.25">
      <c r="A207" s="154" t="s">
        <v>369</v>
      </c>
      <c r="B207" s="154" t="s">
        <v>1084</v>
      </c>
      <c r="C207" s="154" t="s">
        <v>1085</v>
      </c>
      <c r="D207" s="154"/>
      <c r="E207" s="160">
        <v>28868</v>
      </c>
      <c r="F207" s="186" t="s">
        <v>285</v>
      </c>
      <c r="G207" s="195">
        <f t="shared" si="36"/>
        <v>38</v>
      </c>
      <c r="H207" s="156" t="str">
        <f t="shared" si="37"/>
        <v>SM</v>
      </c>
      <c r="I207" s="200">
        <v>43025</v>
      </c>
      <c r="J207" s="195">
        <f t="shared" si="38"/>
        <v>38</v>
      </c>
      <c r="K207" s="156" t="str">
        <f t="shared" si="39"/>
        <v>SM</v>
      </c>
      <c r="L207" s="196">
        <v>43046</v>
      </c>
      <c r="M207" s="195">
        <f t="shared" si="40"/>
        <v>38</v>
      </c>
      <c r="N207" s="156" t="str">
        <f t="shared" si="41"/>
        <v>SM</v>
      </c>
      <c r="O207" s="196">
        <v>43074</v>
      </c>
      <c r="P207" s="195">
        <f t="shared" si="42"/>
        <v>38</v>
      </c>
      <c r="Q207" s="156" t="str">
        <f t="shared" si="43"/>
        <v>SM</v>
      </c>
      <c r="R207" s="196">
        <v>43101</v>
      </c>
      <c r="S207" s="195">
        <f t="shared" si="44"/>
        <v>39</v>
      </c>
      <c r="T207" s="156" t="str">
        <f t="shared" si="45"/>
        <v>SM</v>
      </c>
      <c r="U207" s="196">
        <v>43116</v>
      </c>
      <c r="V207" s="195">
        <f t="shared" si="46"/>
        <v>39</v>
      </c>
      <c r="W207" s="156" t="str">
        <f t="shared" si="47"/>
        <v>SM</v>
      </c>
      <c r="X207" s="196">
        <v>43172</v>
      </c>
      <c r="Y207" s="148"/>
      <c r="Z207" s="148"/>
      <c r="AA207" s="148"/>
    </row>
    <row r="208" spans="1:27" x14ac:dyDescent="0.25">
      <c r="A208" s="161" t="s">
        <v>307</v>
      </c>
      <c r="B208" s="161" t="s">
        <v>1096</v>
      </c>
      <c r="C208" s="154" t="s">
        <v>1097</v>
      </c>
      <c r="D208" s="154"/>
      <c r="E208" s="160">
        <v>39155</v>
      </c>
      <c r="F208" s="186" t="s">
        <v>285</v>
      </c>
      <c r="G208" s="195">
        <f t="shared" si="36"/>
        <v>10</v>
      </c>
      <c r="H208" s="156" t="str">
        <f t="shared" si="37"/>
        <v>JB11</v>
      </c>
      <c r="I208" s="200">
        <v>43025</v>
      </c>
      <c r="J208" s="195">
        <f t="shared" si="38"/>
        <v>10</v>
      </c>
      <c r="K208" s="156" t="str">
        <f t="shared" si="39"/>
        <v>JB11</v>
      </c>
      <c r="L208" s="196">
        <v>43046</v>
      </c>
      <c r="M208" s="195">
        <f t="shared" si="40"/>
        <v>10</v>
      </c>
      <c r="N208" s="156" t="str">
        <f t="shared" si="41"/>
        <v>JB11</v>
      </c>
      <c r="O208" s="196">
        <v>43074</v>
      </c>
      <c r="P208" s="195">
        <f t="shared" si="42"/>
        <v>10</v>
      </c>
      <c r="Q208" s="156" t="str">
        <f t="shared" si="43"/>
        <v>JB11</v>
      </c>
      <c r="R208" s="196">
        <v>43101</v>
      </c>
      <c r="S208" s="195">
        <f t="shared" si="44"/>
        <v>10</v>
      </c>
      <c r="T208" s="156" t="str">
        <f t="shared" si="45"/>
        <v>JB11</v>
      </c>
      <c r="U208" s="196">
        <v>43116</v>
      </c>
      <c r="V208" s="195">
        <f t="shared" si="46"/>
        <v>11</v>
      </c>
      <c r="W208" s="156" t="str">
        <f t="shared" si="47"/>
        <v>JB13</v>
      </c>
      <c r="X208" s="196">
        <v>43172</v>
      </c>
      <c r="Y208" s="148"/>
      <c r="Z208" s="148"/>
      <c r="AA208" s="148"/>
    </row>
    <row r="209" spans="1:24" x14ac:dyDescent="0.25">
      <c r="A209" s="161" t="s">
        <v>1098</v>
      </c>
      <c r="B209" s="161" t="s">
        <v>1096</v>
      </c>
      <c r="C209" s="154" t="s">
        <v>105</v>
      </c>
      <c r="D209" s="154"/>
      <c r="E209" s="160">
        <v>37974</v>
      </c>
      <c r="F209" s="186" t="s">
        <v>300</v>
      </c>
      <c r="G209" s="195">
        <f t="shared" si="36"/>
        <v>13</v>
      </c>
      <c r="H209" s="156" t="str">
        <f t="shared" si="37"/>
        <v>JG15</v>
      </c>
      <c r="I209" s="200">
        <v>43025</v>
      </c>
      <c r="J209" s="195">
        <f t="shared" si="38"/>
        <v>13</v>
      </c>
      <c r="K209" s="156" t="str">
        <f t="shared" si="39"/>
        <v>JG15</v>
      </c>
      <c r="L209" s="196">
        <v>43046</v>
      </c>
      <c r="M209" s="195">
        <f t="shared" si="40"/>
        <v>13</v>
      </c>
      <c r="N209" s="156" t="str">
        <f t="shared" si="41"/>
        <v>JG15</v>
      </c>
      <c r="O209" s="196">
        <v>43074</v>
      </c>
      <c r="P209" s="195">
        <f t="shared" si="42"/>
        <v>14</v>
      </c>
      <c r="Q209" s="156" t="str">
        <f t="shared" si="43"/>
        <v>JG15</v>
      </c>
      <c r="R209" s="196">
        <v>43101</v>
      </c>
      <c r="S209" s="195">
        <f t="shared" si="44"/>
        <v>14</v>
      </c>
      <c r="T209" s="156" t="str">
        <f t="shared" si="45"/>
        <v>JG15</v>
      </c>
      <c r="U209" s="196">
        <v>43116</v>
      </c>
      <c r="V209" s="195">
        <f t="shared" si="46"/>
        <v>14</v>
      </c>
      <c r="W209" s="156" t="str">
        <f t="shared" si="47"/>
        <v>JG15</v>
      </c>
      <c r="X209" s="196">
        <v>43172</v>
      </c>
    </row>
    <row r="210" spans="1:24" x14ac:dyDescent="0.25">
      <c r="A210" s="161" t="s">
        <v>1099</v>
      </c>
      <c r="B210" s="161" t="s">
        <v>1100</v>
      </c>
      <c r="C210" s="154" t="s">
        <v>1101</v>
      </c>
      <c r="D210" s="154"/>
      <c r="E210" s="160">
        <v>37849</v>
      </c>
      <c r="F210" s="186" t="s">
        <v>300</v>
      </c>
      <c r="G210" s="195">
        <f t="shared" si="36"/>
        <v>14</v>
      </c>
      <c r="H210" s="156" t="str">
        <f t="shared" si="37"/>
        <v>JG15</v>
      </c>
      <c r="I210" s="200">
        <v>43025</v>
      </c>
      <c r="J210" s="195">
        <f t="shared" si="38"/>
        <v>14</v>
      </c>
      <c r="K210" s="156" t="str">
        <f t="shared" si="39"/>
        <v>JG15</v>
      </c>
      <c r="L210" s="196">
        <v>43046</v>
      </c>
      <c r="M210" s="195">
        <f t="shared" si="40"/>
        <v>14</v>
      </c>
      <c r="N210" s="156" t="str">
        <f t="shared" si="41"/>
        <v>JG15</v>
      </c>
      <c r="O210" s="196">
        <v>43074</v>
      </c>
      <c r="P210" s="195">
        <f t="shared" si="42"/>
        <v>14</v>
      </c>
      <c r="Q210" s="156" t="str">
        <f t="shared" si="43"/>
        <v>JG15</v>
      </c>
      <c r="R210" s="196">
        <v>43101</v>
      </c>
      <c r="S210" s="195">
        <f t="shared" si="44"/>
        <v>14</v>
      </c>
      <c r="T210" s="156" t="str">
        <f t="shared" si="45"/>
        <v>JG15</v>
      </c>
      <c r="U210" s="196">
        <v>43116</v>
      </c>
      <c r="V210" s="195">
        <f t="shared" si="46"/>
        <v>14</v>
      </c>
      <c r="W210" s="156" t="str">
        <f t="shared" si="47"/>
        <v>JG15</v>
      </c>
      <c r="X210" s="196">
        <v>43172</v>
      </c>
    </row>
    <row r="211" spans="1:24" x14ac:dyDescent="0.25">
      <c r="A211" s="154" t="s">
        <v>379</v>
      </c>
      <c r="B211" s="154" t="s">
        <v>544</v>
      </c>
      <c r="C211" s="154" t="s">
        <v>84</v>
      </c>
      <c r="D211" s="154"/>
      <c r="E211" s="160">
        <v>26262</v>
      </c>
      <c r="F211" s="186" t="s">
        <v>285</v>
      </c>
      <c r="G211" s="195">
        <f t="shared" si="36"/>
        <v>45</v>
      </c>
      <c r="H211" s="156" t="str">
        <f t="shared" si="37"/>
        <v>V45</v>
      </c>
      <c r="I211" s="200">
        <v>43025</v>
      </c>
      <c r="J211" s="195">
        <f t="shared" si="38"/>
        <v>45</v>
      </c>
      <c r="K211" s="156" t="str">
        <f t="shared" si="39"/>
        <v>V45</v>
      </c>
      <c r="L211" s="196">
        <v>43046</v>
      </c>
      <c r="M211" s="195">
        <f t="shared" si="40"/>
        <v>46</v>
      </c>
      <c r="N211" s="156" t="str">
        <f t="shared" si="41"/>
        <v>V45</v>
      </c>
      <c r="O211" s="196">
        <v>43074</v>
      </c>
      <c r="P211" s="195">
        <f t="shared" si="42"/>
        <v>46</v>
      </c>
      <c r="Q211" s="156" t="str">
        <f t="shared" si="43"/>
        <v>V45</v>
      </c>
      <c r="R211" s="196">
        <v>43101</v>
      </c>
      <c r="S211" s="195">
        <f t="shared" si="44"/>
        <v>46</v>
      </c>
      <c r="T211" s="156" t="str">
        <f t="shared" si="45"/>
        <v>V45</v>
      </c>
      <c r="U211" s="196">
        <v>43116</v>
      </c>
      <c r="V211" s="195">
        <f t="shared" si="46"/>
        <v>46</v>
      </c>
      <c r="W211" s="156" t="str">
        <f t="shared" si="47"/>
        <v>V45</v>
      </c>
      <c r="X211" s="196">
        <v>43172</v>
      </c>
    </row>
    <row r="212" spans="1:24" x14ac:dyDescent="0.25">
      <c r="A212" s="154" t="s">
        <v>546</v>
      </c>
      <c r="B212" s="154" t="s">
        <v>547</v>
      </c>
      <c r="C212" s="154" t="s">
        <v>45</v>
      </c>
      <c r="D212" s="154"/>
      <c r="E212" s="160">
        <v>30966</v>
      </c>
      <c r="F212" s="186" t="s">
        <v>300</v>
      </c>
      <c r="G212" s="195">
        <f t="shared" si="36"/>
        <v>33</v>
      </c>
      <c r="H212" s="156" t="str">
        <f t="shared" si="37"/>
        <v>SW</v>
      </c>
      <c r="I212" s="200">
        <v>43025</v>
      </c>
      <c r="J212" s="195">
        <f t="shared" si="38"/>
        <v>33</v>
      </c>
      <c r="K212" s="156" t="str">
        <f t="shared" si="39"/>
        <v>SW</v>
      </c>
      <c r="L212" s="196">
        <v>43046</v>
      </c>
      <c r="M212" s="195">
        <f t="shared" si="40"/>
        <v>33</v>
      </c>
      <c r="N212" s="156" t="str">
        <f t="shared" si="41"/>
        <v>SW</v>
      </c>
      <c r="O212" s="196">
        <v>43074</v>
      </c>
      <c r="P212" s="195">
        <f t="shared" si="42"/>
        <v>33</v>
      </c>
      <c r="Q212" s="156" t="str">
        <f t="shared" si="43"/>
        <v>SW</v>
      </c>
      <c r="R212" s="196">
        <v>43101</v>
      </c>
      <c r="S212" s="195">
        <f t="shared" si="44"/>
        <v>33</v>
      </c>
      <c r="T212" s="156" t="str">
        <f t="shared" si="45"/>
        <v>SW</v>
      </c>
      <c r="U212" s="196">
        <v>43116</v>
      </c>
      <c r="V212" s="195">
        <f t="shared" si="46"/>
        <v>33</v>
      </c>
      <c r="W212" s="156" t="str">
        <f t="shared" si="47"/>
        <v>SW</v>
      </c>
      <c r="X212" s="196">
        <v>43172</v>
      </c>
    </row>
    <row r="213" spans="1:24" x14ac:dyDescent="0.25">
      <c r="A213" s="154" t="s">
        <v>1086</v>
      </c>
      <c r="B213" s="154" t="s">
        <v>547</v>
      </c>
      <c r="C213" s="154" t="s">
        <v>1087</v>
      </c>
      <c r="D213" s="154"/>
      <c r="E213" s="160">
        <v>28919</v>
      </c>
      <c r="F213" s="186" t="s">
        <v>300</v>
      </c>
      <c r="G213" s="195">
        <f t="shared" si="36"/>
        <v>38</v>
      </c>
      <c r="H213" s="156" t="str">
        <f t="shared" si="37"/>
        <v>F35</v>
      </c>
      <c r="I213" s="200">
        <v>43025</v>
      </c>
      <c r="J213" s="195">
        <f t="shared" si="38"/>
        <v>38</v>
      </c>
      <c r="K213" s="156" t="str">
        <f t="shared" si="39"/>
        <v>F35</v>
      </c>
      <c r="L213" s="196">
        <v>43046</v>
      </c>
      <c r="M213" s="195">
        <f t="shared" si="40"/>
        <v>38</v>
      </c>
      <c r="N213" s="156" t="str">
        <f t="shared" si="41"/>
        <v>F35</v>
      </c>
      <c r="O213" s="196">
        <v>43074</v>
      </c>
      <c r="P213" s="195">
        <f t="shared" si="42"/>
        <v>38</v>
      </c>
      <c r="Q213" s="156" t="str">
        <f t="shared" si="43"/>
        <v>F35</v>
      </c>
      <c r="R213" s="196">
        <v>43101</v>
      </c>
      <c r="S213" s="195">
        <f t="shared" si="44"/>
        <v>38</v>
      </c>
      <c r="T213" s="156" t="str">
        <f t="shared" si="45"/>
        <v>F35</v>
      </c>
      <c r="U213" s="196">
        <v>43116</v>
      </c>
      <c r="V213" s="195">
        <f t="shared" si="46"/>
        <v>39</v>
      </c>
      <c r="W213" s="156" t="str">
        <f t="shared" si="47"/>
        <v>F35</v>
      </c>
      <c r="X213" s="196">
        <v>43172</v>
      </c>
    </row>
    <row r="214" spans="1:24" x14ac:dyDescent="0.25">
      <c r="A214" s="164" t="s">
        <v>1102</v>
      </c>
      <c r="B214" s="164" t="s">
        <v>1103</v>
      </c>
      <c r="C214" s="154" t="s">
        <v>1104</v>
      </c>
      <c r="D214" s="154"/>
      <c r="E214" s="167">
        <v>26691</v>
      </c>
      <c r="F214" s="189" t="s">
        <v>285</v>
      </c>
      <c r="G214" s="195">
        <f t="shared" si="36"/>
        <v>44</v>
      </c>
      <c r="H214" s="156" t="str">
        <f t="shared" si="37"/>
        <v>V40</v>
      </c>
      <c r="I214" s="200">
        <v>43025</v>
      </c>
      <c r="J214" s="195">
        <f t="shared" si="38"/>
        <v>44</v>
      </c>
      <c r="K214" s="156" t="str">
        <f t="shared" si="39"/>
        <v>V40</v>
      </c>
      <c r="L214" s="196">
        <v>43046</v>
      </c>
      <c r="M214" s="195">
        <f t="shared" si="40"/>
        <v>44</v>
      </c>
      <c r="N214" s="156" t="str">
        <f t="shared" si="41"/>
        <v>V40</v>
      </c>
      <c r="O214" s="196">
        <v>43074</v>
      </c>
      <c r="P214" s="195">
        <f t="shared" si="42"/>
        <v>44</v>
      </c>
      <c r="Q214" s="156" t="str">
        <f t="shared" si="43"/>
        <v>V40</v>
      </c>
      <c r="R214" s="196">
        <v>43101</v>
      </c>
      <c r="S214" s="195">
        <f t="shared" si="44"/>
        <v>45</v>
      </c>
      <c r="T214" s="156" t="str">
        <f t="shared" si="45"/>
        <v>V45</v>
      </c>
      <c r="U214" s="196">
        <v>43116</v>
      </c>
      <c r="V214" s="195">
        <f t="shared" si="46"/>
        <v>45</v>
      </c>
      <c r="W214" s="156" t="str">
        <f t="shared" si="47"/>
        <v>V45</v>
      </c>
      <c r="X214" s="196">
        <v>43172</v>
      </c>
    </row>
    <row r="215" spans="1:24" x14ac:dyDescent="0.25">
      <c r="A215" s="154" t="s">
        <v>549</v>
      </c>
      <c r="B215" s="154" t="s">
        <v>550</v>
      </c>
      <c r="C215" s="154" t="s">
        <v>551</v>
      </c>
      <c r="D215" s="154"/>
      <c r="E215" s="160">
        <v>39001</v>
      </c>
      <c r="F215" s="186" t="s">
        <v>285</v>
      </c>
      <c r="G215" s="195">
        <f t="shared" si="36"/>
        <v>11</v>
      </c>
      <c r="H215" s="156" t="str">
        <f t="shared" si="37"/>
        <v>JB13</v>
      </c>
      <c r="I215" s="200">
        <v>43025</v>
      </c>
      <c r="J215" s="195">
        <f t="shared" si="38"/>
        <v>11</v>
      </c>
      <c r="K215" s="156" t="str">
        <f t="shared" si="39"/>
        <v>JB13</v>
      </c>
      <c r="L215" s="196">
        <v>43046</v>
      </c>
      <c r="M215" s="195">
        <f t="shared" si="40"/>
        <v>11</v>
      </c>
      <c r="N215" s="156" t="str">
        <f t="shared" si="41"/>
        <v>JB13</v>
      </c>
      <c r="O215" s="196">
        <v>43074</v>
      </c>
      <c r="P215" s="195">
        <f t="shared" si="42"/>
        <v>11</v>
      </c>
      <c r="Q215" s="156" t="str">
        <f t="shared" si="43"/>
        <v>JB13</v>
      </c>
      <c r="R215" s="196">
        <v>43101</v>
      </c>
      <c r="S215" s="195">
        <f t="shared" si="44"/>
        <v>11</v>
      </c>
      <c r="T215" s="156" t="str">
        <f t="shared" si="45"/>
        <v>JB13</v>
      </c>
      <c r="U215" s="196">
        <v>43116</v>
      </c>
      <c r="V215" s="195">
        <f t="shared" si="46"/>
        <v>11</v>
      </c>
      <c r="W215" s="156" t="str">
        <f t="shared" si="47"/>
        <v>JB13</v>
      </c>
      <c r="X215" s="196">
        <v>43172</v>
      </c>
    </row>
    <row r="216" spans="1:24" x14ac:dyDescent="0.25">
      <c r="A216" s="154" t="s">
        <v>1105</v>
      </c>
      <c r="B216" s="154" t="s">
        <v>1106</v>
      </c>
      <c r="C216" s="154" t="s">
        <v>1107</v>
      </c>
      <c r="D216" s="154"/>
      <c r="E216" s="160">
        <v>26756</v>
      </c>
      <c r="F216" s="186" t="s">
        <v>300</v>
      </c>
      <c r="G216" s="195">
        <f t="shared" si="36"/>
        <v>44</v>
      </c>
      <c r="H216" s="156" t="str">
        <f t="shared" si="37"/>
        <v>F40</v>
      </c>
      <c r="I216" s="200">
        <v>43025</v>
      </c>
      <c r="J216" s="195">
        <f t="shared" si="38"/>
        <v>44</v>
      </c>
      <c r="K216" s="156" t="str">
        <f t="shared" si="39"/>
        <v>F40</v>
      </c>
      <c r="L216" s="196">
        <v>43046</v>
      </c>
      <c r="M216" s="195">
        <f t="shared" si="40"/>
        <v>44</v>
      </c>
      <c r="N216" s="156" t="str">
        <f t="shared" si="41"/>
        <v>F40</v>
      </c>
      <c r="O216" s="196">
        <v>43074</v>
      </c>
      <c r="P216" s="195">
        <f t="shared" si="42"/>
        <v>44</v>
      </c>
      <c r="Q216" s="156" t="str">
        <f t="shared" si="43"/>
        <v>F40</v>
      </c>
      <c r="R216" s="196">
        <v>43101</v>
      </c>
      <c r="S216" s="195">
        <f t="shared" si="44"/>
        <v>44</v>
      </c>
      <c r="T216" s="156" t="str">
        <f t="shared" si="45"/>
        <v>F40</v>
      </c>
      <c r="U216" s="196">
        <v>43116</v>
      </c>
      <c r="V216" s="195">
        <f t="shared" si="46"/>
        <v>44</v>
      </c>
      <c r="W216" s="156" t="str">
        <f t="shared" si="47"/>
        <v>F40</v>
      </c>
      <c r="X216" s="196">
        <v>43172</v>
      </c>
    </row>
    <row r="217" spans="1:24" x14ac:dyDescent="0.25">
      <c r="A217" s="154" t="s">
        <v>376</v>
      </c>
      <c r="B217" s="154" t="s">
        <v>1108</v>
      </c>
      <c r="C217" s="154" t="s">
        <v>1109</v>
      </c>
      <c r="D217" s="154"/>
      <c r="E217" s="160">
        <v>37792</v>
      </c>
      <c r="F217" s="187" t="s">
        <v>300</v>
      </c>
      <c r="G217" s="195">
        <f t="shared" si="36"/>
        <v>14</v>
      </c>
      <c r="H217" s="156" t="str">
        <f t="shared" si="37"/>
        <v>JG15</v>
      </c>
      <c r="I217" s="200">
        <v>43025</v>
      </c>
      <c r="J217" s="195">
        <f t="shared" si="38"/>
        <v>14</v>
      </c>
      <c r="K217" s="156" t="str">
        <f t="shared" si="39"/>
        <v>JG15</v>
      </c>
      <c r="L217" s="196">
        <v>43046</v>
      </c>
      <c r="M217" s="195">
        <f t="shared" si="40"/>
        <v>14</v>
      </c>
      <c r="N217" s="156" t="str">
        <f t="shared" si="41"/>
        <v>JG15</v>
      </c>
      <c r="O217" s="196">
        <v>43074</v>
      </c>
      <c r="P217" s="195">
        <f t="shared" si="42"/>
        <v>14</v>
      </c>
      <c r="Q217" s="156" t="str">
        <f t="shared" si="43"/>
        <v>JG15</v>
      </c>
      <c r="R217" s="196">
        <v>43101</v>
      </c>
      <c r="S217" s="195">
        <f t="shared" si="44"/>
        <v>14</v>
      </c>
      <c r="T217" s="156" t="str">
        <f t="shared" si="45"/>
        <v>JG15</v>
      </c>
      <c r="U217" s="196">
        <v>43116</v>
      </c>
      <c r="V217" s="195">
        <f t="shared" si="46"/>
        <v>14</v>
      </c>
      <c r="W217" s="156" t="str">
        <f t="shared" si="47"/>
        <v>JG15</v>
      </c>
      <c r="X217" s="196">
        <v>43172</v>
      </c>
    </row>
    <row r="218" spans="1:24" x14ac:dyDescent="0.25">
      <c r="A218" s="154" t="s">
        <v>553</v>
      </c>
      <c r="B218" s="154" t="s">
        <v>554</v>
      </c>
      <c r="C218" s="154" t="s">
        <v>51</v>
      </c>
      <c r="D218" s="154"/>
      <c r="E218" s="160">
        <v>28924</v>
      </c>
      <c r="F218" s="187" t="s">
        <v>285</v>
      </c>
      <c r="G218" s="195">
        <f t="shared" si="36"/>
        <v>38</v>
      </c>
      <c r="H218" s="156" t="str">
        <f t="shared" si="37"/>
        <v>SM</v>
      </c>
      <c r="I218" s="200">
        <v>43025</v>
      </c>
      <c r="J218" s="195">
        <f t="shared" si="38"/>
        <v>38</v>
      </c>
      <c r="K218" s="156" t="str">
        <f t="shared" si="39"/>
        <v>SM</v>
      </c>
      <c r="L218" s="196">
        <v>43046</v>
      </c>
      <c r="M218" s="195">
        <f t="shared" si="40"/>
        <v>38</v>
      </c>
      <c r="N218" s="156" t="str">
        <f t="shared" si="41"/>
        <v>SM</v>
      </c>
      <c r="O218" s="196">
        <v>43074</v>
      </c>
      <c r="P218" s="195">
        <f t="shared" si="42"/>
        <v>38</v>
      </c>
      <c r="Q218" s="156" t="str">
        <f t="shared" si="43"/>
        <v>SM</v>
      </c>
      <c r="R218" s="196">
        <v>43101</v>
      </c>
      <c r="S218" s="195">
        <f t="shared" si="44"/>
        <v>38</v>
      </c>
      <c r="T218" s="156" t="str">
        <f t="shared" si="45"/>
        <v>SM</v>
      </c>
      <c r="U218" s="196">
        <v>43116</v>
      </c>
      <c r="V218" s="195">
        <f t="shared" si="46"/>
        <v>39</v>
      </c>
      <c r="W218" s="156" t="str">
        <f t="shared" si="47"/>
        <v>SM</v>
      </c>
      <c r="X218" s="196">
        <v>43172</v>
      </c>
    </row>
    <row r="219" spans="1:24" x14ac:dyDescent="0.25">
      <c r="A219" s="154" t="s">
        <v>795</v>
      </c>
      <c r="B219" s="154" t="s">
        <v>1110</v>
      </c>
      <c r="C219" s="154" t="s">
        <v>1111</v>
      </c>
      <c r="D219" s="154"/>
      <c r="E219" s="160">
        <v>29733</v>
      </c>
      <c r="F219" s="186" t="s">
        <v>300</v>
      </c>
      <c r="G219" s="195">
        <f t="shared" si="36"/>
        <v>36</v>
      </c>
      <c r="H219" s="156" t="str">
        <f t="shared" si="37"/>
        <v>F35</v>
      </c>
      <c r="I219" s="200">
        <v>43025</v>
      </c>
      <c r="J219" s="195">
        <f t="shared" si="38"/>
        <v>36</v>
      </c>
      <c r="K219" s="156" t="str">
        <f t="shared" si="39"/>
        <v>F35</v>
      </c>
      <c r="L219" s="196">
        <v>43046</v>
      </c>
      <c r="M219" s="195">
        <f t="shared" si="40"/>
        <v>36</v>
      </c>
      <c r="N219" s="156" t="str">
        <f t="shared" si="41"/>
        <v>F35</v>
      </c>
      <c r="O219" s="196">
        <v>43074</v>
      </c>
      <c r="P219" s="195">
        <f t="shared" si="42"/>
        <v>36</v>
      </c>
      <c r="Q219" s="156" t="str">
        <f t="shared" si="43"/>
        <v>F35</v>
      </c>
      <c r="R219" s="196">
        <v>43101</v>
      </c>
      <c r="S219" s="195">
        <f t="shared" si="44"/>
        <v>36</v>
      </c>
      <c r="T219" s="156" t="str">
        <f t="shared" si="45"/>
        <v>F35</v>
      </c>
      <c r="U219" s="196">
        <v>43116</v>
      </c>
      <c r="V219" s="195">
        <f t="shared" si="46"/>
        <v>36</v>
      </c>
      <c r="W219" s="156" t="str">
        <f t="shared" si="47"/>
        <v>F35</v>
      </c>
      <c r="X219" s="196">
        <v>43172</v>
      </c>
    </row>
    <row r="220" spans="1:24" x14ac:dyDescent="0.25">
      <c r="A220" s="154" t="s">
        <v>988</v>
      </c>
      <c r="B220" s="154" t="s">
        <v>1112</v>
      </c>
      <c r="C220" s="154" t="s">
        <v>1113</v>
      </c>
      <c r="D220" s="154"/>
      <c r="E220" s="160">
        <v>36929</v>
      </c>
      <c r="F220" s="187" t="s">
        <v>300</v>
      </c>
      <c r="G220" s="195">
        <f t="shared" si="36"/>
        <v>16</v>
      </c>
      <c r="H220" s="156" t="str">
        <f t="shared" si="37"/>
        <v>JG17</v>
      </c>
      <c r="I220" s="200">
        <v>43025</v>
      </c>
      <c r="J220" s="195">
        <f t="shared" si="38"/>
        <v>16</v>
      </c>
      <c r="K220" s="156" t="str">
        <f t="shared" si="39"/>
        <v>JG17</v>
      </c>
      <c r="L220" s="196">
        <v>43046</v>
      </c>
      <c r="M220" s="195">
        <f t="shared" si="40"/>
        <v>16</v>
      </c>
      <c r="N220" s="156" t="str">
        <f t="shared" si="41"/>
        <v>JG17</v>
      </c>
      <c r="O220" s="196">
        <v>43074</v>
      </c>
      <c r="P220" s="195">
        <f t="shared" si="42"/>
        <v>16</v>
      </c>
      <c r="Q220" s="156" t="str">
        <f t="shared" si="43"/>
        <v>JG17</v>
      </c>
      <c r="R220" s="196">
        <v>43101</v>
      </c>
      <c r="S220" s="195">
        <f t="shared" si="44"/>
        <v>16</v>
      </c>
      <c r="T220" s="156" t="str">
        <f t="shared" si="45"/>
        <v>JG17</v>
      </c>
      <c r="U220" s="196">
        <v>43116</v>
      </c>
      <c r="V220" s="195">
        <f t="shared" si="46"/>
        <v>17</v>
      </c>
      <c r="W220" s="156" t="str">
        <f t="shared" si="47"/>
        <v>JW</v>
      </c>
      <c r="X220" s="196">
        <v>43172</v>
      </c>
    </row>
    <row r="221" spans="1:24" x14ac:dyDescent="0.25">
      <c r="A221" s="154" t="s">
        <v>1114</v>
      </c>
      <c r="B221" s="154" t="s">
        <v>1115</v>
      </c>
      <c r="C221" s="154" t="s">
        <v>1116</v>
      </c>
      <c r="D221" s="154"/>
      <c r="E221" s="160">
        <v>30337</v>
      </c>
      <c r="F221" s="187" t="s">
        <v>285</v>
      </c>
      <c r="G221" s="195">
        <f t="shared" si="36"/>
        <v>34</v>
      </c>
      <c r="H221" s="156" t="str">
        <f t="shared" si="37"/>
        <v>SM</v>
      </c>
      <c r="I221" s="200">
        <v>43025</v>
      </c>
      <c r="J221" s="195">
        <f t="shared" si="38"/>
        <v>34</v>
      </c>
      <c r="K221" s="156" t="str">
        <f t="shared" si="39"/>
        <v>SM</v>
      </c>
      <c r="L221" s="196">
        <v>43046</v>
      </c>
      <c r="M221" s="195">
        <f t="shared" si="40"/>
        <v>34</v>
      </c>
      <c r="N221" s="156" t="str">
        <f t="shared" si="41"/>
        <v>SM</v>
      </c>
      <c r="O221" s="196">
        <v>43074</v>
      </c>
      <c r="P221" s="195">
        <f t="shared" si="42"/>
        <v>34</v>
      </c>
      <c r="Q221" s="156" t="str">
        <f t="shared" si="43"/>
        <v>SM</v>
      </c>
      <c r="R221" s="196">
        <v>43101</v>
      </c>
      <c r="S221" s="195">
        <f t="shared" si="44"/>
        <v>35</v>
      </c>
      <c r="T221" s="156" t="str">
        <f t="shared" si="45"/>
        <v>SM</v>
      </c>
      <c r="U221" s="196">
        <v>43116</v>
      </c>
      <c r="V221" s="195">
        <f t="shared" si="46"/>
        <v>35</v>
      </c>
      <c r="W221" s="156" t="str">
        <f t="shared" si="47"/>
        <v>SM</v>
      </c>
      <c r="X221" s="196">
        <v>43172</v>
      </c>
    </row>
    <row r="222" spans="1:24" x14ac:dyDescent="0.25">
      <c r="A222" s="154" t="s">
        <v>444</v>
      </c>
      <c r="B222" s="154" t="s">
        <v>1117</v>
      </c>
      <c r="C222" s="154" t="s">
        <v>1118</v>
      </c>
      <c r="D222" s="154"/>
      <c r="E222" s="160">
        <v>38630</v>
      </c>
      <c r="F222" s="187" t="s">
        <v>285</v>
      </c>
      <c r="G222" s="195">
        <f t="shared" si="36"/>
        <v>12</v>
      </c>
      <c r="H222" s="156" t="str">
        <f t="shared" si="37"/>
        <v>JB13</v>
      </c>
      <c r="I222" s="200">
        <v>43025</v>
      </c>
      <c r="J222" s="195">
        <f t="shared" si="38"/>
        <v>12</v>
      </c>
      <c r="K222" s="156" t="str">
        <f t="shared" si="39"/>
        <v>JB13</v>
      </c>
      <c r="L222" s="196">
        <v>43046</v>
      </c>
      <c r="M222" s="195">
        <f t="shared" si="40"/>
        <v>12</v>
      </c>
      <c r="N222" s="156" t="str">
        <f t="shared" si="41"/>
        <v>JB13</v>
      </c>
      <c r="O222" s="196">
        <v>43074</v>
      </c>
      <c r="P222" s="195">
        <f t="shared" si="42"/>
        <v>12</v>
      </c>
      <c r="Q222" s="156" t="str">
        <f t="shared" si="43"/>
        <v>JB13</v>
      </c>
      <c r="R222" s="196">
        <v>43101</v>
      </c>
      <c r="S222" s="195">
        <f t="shared" si="44"/>
        <v>12</v>
      </c>
      <c r="T222" s="156" t="str">
        <f t="shared" si="45"/>
        <v>JB13</v>
      </c>
      <c r="U222" s="196">
        <v>43116</v>
      </c>
      <c r="V222" s="195">
        <f t="shared" si="46"/>
        <v>12</v>
      </c>
      <c r="W222" s="156" t="str">
        <f t="shared" si="47"/>
        <v>JB13</v>
      </c>
      <c r="X222" s="196">
        <v>43172</v>
      </c>
    </row>
    <row r="223" spans="1:24" x14ac:dyDescent="0.25">
      <c r="A223" s="154" t="s">
        <v>556</v>
      </c>
      <c r="B223" s="154" t="s">
        <v>557</v>
      </c>
      <c r="C223" s="154" t="s">
        <v>59</v>
      </c>
      <c r="D223" s="154"/>
      <c r="E223" s="160">
        <v>31413</v>
      </c>
      <c r="F223" s="187" t="s">
        <v>285</v>
      </c>
      <c r="G223" s="195">
        <f t="shared" si="36"/>
        <v>31</v>
      </c>
      <c r="H223" s="156" t="str">
        <f t="shared" si="37"/>
        <v>SM</v>
      </c>
      <c r="I223" s="200">
        <v>43025</v>
      </c>
      <c r="J223" s="195">
        <f t="shared" si="38"/>
        <v>31</v>
      </c>
      <c r="K223" s="156" t="str">
        <f t="shared" si="39"/>
        <v>SM</v>
      </c>
      <c r="L223" s="196">
        <v>43046</v>
      </c>
      <c r="M223" s="195">
        <f t="shared" si="40"/>
        <v>31</v>
      </c>
      <c r="N223" s="156" t="str">
        <f t="shared" si="41"/>
        <v>SM</v>
      </c>
      <c r="O223" s="196">
        <v>43074</v>
      </c>
      <c r="P223" s="195">
        <f t="shared" si="42"/>
        <v>32</v>
      </c>
      <c r="Q223" s="156" t="str">
        <f t="shared" si="43"/>
        <v>SM</v>
      </c>
      <c r="R223" s="196">
        <v>43101</v>
      </c>
      <c r="S223" s="195">
        <f t="shared" si="44"/>
        <v>32</v>
      </c>
      <c r="T223" s="156" t="str">
        <f t="shared" si="45"/>
        <v>SM</v>
      </c>
      <c r="U223" s="196">
        <v>43116</v>
      </c>
      <c r="V223" s="195">
        <f t="shared" si="46"/>
        <v>32</v>
      </c>
      <c r="W223" s="156" t="str">
        <f t="shared" si="47"/>
        <v>SM</v>
      </c>
      <c r="X223" s="196">
        <v>43172</v>
      </c>
    </row>
    <row r="224" spans="1:24" x14ac:dyDescent="0.25">
      <c r="A224" s="154" t="s">
        <v>1122</v>
      </c>
      <c r="B224" s="154" t="s">
        <v>1120</v>
      </c>
      <c r="C224" s="154" t="s">
        <v>1123</v>
      </c>
      <c r="D224" s="154"/>
      <c r="E224" s="160">
        <v>30686</v>
      </c>
      <c r="F224" s="187" t="s">
        <v>300</v>
      </c>
      <c r="G224" s="195">
        <f t="shared" si="36"/>
        <v>33</v>
      </c>
      <c r="H224" s="156" t="str">
        <f t="shared" si="37"/>
        <v>SW</v>
      </c>
      <c r="I224" s="200">
        <v>43025</v>
      </c>
      <c r="J224" s="195">
        <f t="shared" si="38"/>
        <v>33</v>
      </c>
      <c r="K224" s="156" t="str">
        <f t="shared" si="39"/>
        <v>SW</v>
      </c>
      <c r="L224" s="196">
        <v>43046</v>
      </c>
      <c r="M224" s="195">
        <f t="shared" si="40"/>
        <v>33</v>
      </c>
      <c r="N224" s="156" t="str">
        <f t="shared" si="41"/>
        <v>SW</v>
      </c>
      <c r="O224" s="196">
        <v>43074</v>
      </c>
      <c r="P224" s="195">
        <f t="shared" si="42"/>
        <v>34</v>
      </c>
      <c r="Q224" s="156" t="str">
        <f t="shared" si="43"/>
        <v>SW</v>
      </c>
      <c r="R224" s="196">
        <v>43101</v>
      </c>
      <c r="S224" s="195">
        <f t="shared" si="44"/>
        <v>34</v>
      </c>
      <c r="T224" s="156" t="str">
        <f t="shared" si="45"/>
        <v>SW</v>
      </c>
      <c r="U224" s="196">
        <v>43116</v>
      </c>
      <c r="V224" s="195">
        <f t="shared" si="46"/>
        <v>34</v>
      </c>
      <c r="W224" s="156" t="str">
        <f t="shared" si="47"/>
        <v>SW</v>
      </c>
      <c r="X224" s="196">
        <v>43172</v>
      </c>
    </row>
    <row r="225" spans="1:24" x14ac:dyDescent="0.25">
      <c r="A225" s="154" t="s">
        <v>1119</v>
      </c>
      <c r="B225" s="154" t="s">
        <v>1120</v>
      </c>
      <c r="C225" s="154" t="s">
        <v>1121</v>
      </c>
      <c r="D225" s="154"/>
      <c r="E225" s="160">
        <v>37141</v>
      </c>
      <c r="F225" s="186" t="s">
        <v>285</v>
      </c>
      <c r="G225" s="195">
        <f t="shared" si="36"/>
        <v>16</v>
      </c>
      <c r="H225" s="156" t="str">
        <f t="shared" si="37"/>
        <v>JB17</v>
      </c>
      <c r="I225" s="200">
        <v>43025</v>
      </c>
      <c r="J225" s="195">
        <f t="shared" si="38"/>
        <v>16</v>
      </c>
      <c r="K225" s="156" t="str">
        <f t="shared" si="39"/>
        <v>JB17</v>
      </c>
      <c r="L225" s="196">
        <v>43046</v>
      </c>
      <c r="M225" s="195">
        <f t="shared" si="40"/>
        <v>16</v>
      </c>
      <c r="N225" s="156" t="str">
        <f t="shared" si="41"/>
        <v>JB17</v>
      </c>
      <c r="O225" s="196">
        <v>43074</v>
      </c>
      <c r="P225" s="195">
        <f t="shared" si="42"/>
        <v>16</v>
      </c>
      <c r="Q225" s="156" t="str">
        <f t="shared" si="43"/>
        <v>JB17</v>
      </c>
      <c r="R225" s="196">
        <v>43101</v>
      </c>
      <c r="S225" s="195">
        <f t="shared" si="44"/>
        <v>16</v>
      </c>
      <c r="T225" s="156" t="str">
        <f t="shared" si="45"/>
        <v>JB17</v>
      </c>
      <c r="U225" s="196">
        <v>43116</v>
      </c>
      <c r="V225" s="195">
        <f t="shared" si="46"/>
        <v>16</v>
      </c>
      <c r="W225" s="156" t="str">
        <f t="shared" si="47"/>
        <v>JB17</v>
      </c>
      <c r="X225" s="196">
        <v>43172</v>
      </c>
    </row>
    <row r="226" spans="1:24" x14ac:dyDescent="0.25">
      <c r="A226" s="154" t="s">
        <v>559</v>
      </c>
      <c r="B226" s="154" t="s">
        <v>477</v>
      </c>
      <c r="C226" s="154" t="s">
        <v>79</v>
      </c>
      <c r="D226" s="154"/>
      <c r="E226" s="163">
        <v>28914</v>
      </c>
      <c r="F226" s="187" t="s">
        <v>300</v>
      </c>
      <c r="G226" s="195">
        <f t="shared" si="36"/>
        <v>38</v>
      </c>
      <c r="H226" s="156" t="str">
        <f t="shared" si="37"/>
        <v>F35</v>
      </c>
      <c r="I226" s="200">
        <v>43025</v>
      </c>
      <c r="J226" s="195">
        <f t="shared" si="38"/>
        <v>38</v>
      </c>
      <c r="K226" s="156" t="str">
        <f t="shared" si="39"/>
        <v>F35</v>
      </c>
      <c r="L226" s="196">
        <v>43046</v>
      </c>
      <c r="M226" s="195">
        <f t="shared" si="40"/>
        <v>38</v>
      </c>
      <c r="N226" s="156" t="str">
        <f t="shared" si="41"/>
        <v>F35</v>
      </c>
      <c r="O226" s="196">
        <v>43074</v>
      </c>
      <c r="P226" s="195">
        <f t="shared" si="42"/>
        <v>38</v>
      </c>
      <c r="Q226" s="156" t="str">
        <f t="shared" si="43"/>
        <v>F35</v>
      </c>
      <c r="R226" s="196">
        <v>43101</v>
      </c>
      <c r="S226" s="195">
        <f t="shared" si="44"/>
        <v>38</v>
      </c>
      <c r="T226" s="156" t="str">
        <f t="shared" si="45"/>
        <v>F35</v>
      </c>
      <c r="U226" s="196">
        <v>43116</v>
      </c>
      <c r="V226" s="195">
        <f t="shared" si="46"/>
        <v>39</v>
      </c>
      <c r="W226" s="156" t="str">
        <f t="shared" si="47"/>
        <v>F35</v>
      </c>
      <c r="X226" s="196">
        <v>43172</v>
      </c>
    </row>
    <row r="227" spans="1:24" x14ac:dyDescent="0.25">
      <c r="A227" s="154" t="s">
        <v>390</v>
      </c>
      <c r="B227" s="154" t="s">
        <v>477</v>
      </c>
      <c r="C227" s="154" t="s">
        <v>174</v>
      </c>
      <c r="D227" s="154"/>
      <c r="E227" s="163">
        <v>28819</v>
      </c>
      <c r="F227" s="187" t="s">
        <v>285</v>
      </c>
      <c r="G227" s="195">
        <f t="shared" si="36"/>
        <v>38</v>
      </c>
      <c r="H227" s="156" t="str">
        <f t="shared" si="37"/>
        <v>SM</v>
      </c>
      <c r="I227" s="200">
        <v>43025</v>
      </c>
      <c r="J227" s="195">
        <f t="shared" si="38"/>
        <v>38</v>
      </c>
      <c r="K227" s="156" t="str">
        <f t="shared" si="39"/>
        <v>SM</v>
      </c>
      <c r="L227" s="196">
        <v>43046</v>
      </c>
      <c r="M227" s="195">
        <f t="shared" si="40"/>
        <v>39</v>
      </c>
      <c r="N227" s="156" t="str">
        <f t="shared" si="41"/>
        <v>SM</v>
      </c>
      <c r="O227" s="196">
        <v>43074</v>
      </c>
      <c r="P227" s="195">
        <f t="shared" si="42"/>
        <v>39</v>
      </c>
      <c r="Q227" s="156" t="str">
        <f t="shared" si="43"/>
        <v>SM</v>
      </c>
      <c r="R227" s="196">
        <v>43101</v>
      </c>
      <c r="S227" s="195">
        <f t="shared" si="44"/>
        <v>39</v>
      </c>
      <c r="T227" s="156" t="str">
        <f t="shared" si="45"/>
        <v>SM</v>
      </c>
      <c r="U227" s="196">
        <v>43116</v>
      </c>
      <c r="V227" s="195">
        <f t="shared" si="46"/>
        <v>39</v>
      </c>
      <c r="W227" s="156" t="str">
        <f t="shared" si="47"/>
        <v>SM</v>
      </c>
      <c r="X227" s="196">
        <v>43172</v>
      </c>
    </row>
    <row r="228" spans="1:24" x14ac:dyDescent="0.25">
      <c r="A228" s="154" t="s">
        <v>1127</v>
      </c>
      <c r="B228" s="154" t="s">
        <v>1125</v>
      </c>
      <c r="C228" s="154" t="s">
        <v>1128</v>
      </c>
      <c r="D228" s="154"/>
      <c r="E228" s="160">
        <v>36376</v>
      </c>
      <c r="F228" s="186" t="s">
        <v>300</v>
      </c>
      <c r="G228" s="195">
        <f t="shared" si="36"/>
        <v>18</v>
      </c>
      <c r="H228" s="156" t="str">
        <f t="shared" si="37"/>
        <v>JW</v>
      </c>
      <c r="I228" s="200">
        <v>43025</v>
      </c>
      <c r="J228" s="195">
        <f t="shared" si="38"/>
        <v>18</v>
      </c>
      <c r="K228" s="156" t="str">
        <f t="shared" si="39"/>
        <v>JW</v>
      </c>
      <c r="L228" s="196">
        <v>43046</v>
      </c>
      <c r="M228" s="195">
        <f t="shared" si="40"/>
        <v>18</v>
      </c>
      <c r="N228" s="156" t="str">
        <f t="shared" si="41"/>
        <v>JW</v>
      </c>
      <c r="O228" s="196">
        <v>43074</v>
      </c>
      <c r="P228" s="195">
        <f t="shared" si="42"/>
        <v>18</v>
      </c>
      <c r="Q228" s="156" t="str">
        <f t="shared" si="43"/>
        <v>JW</v>
      </c>
      <c r="R228" s="196">
        <v>43101</v>
      </c>
      <c r="S228" s="195">
        <f t="shared" si="44"/>
        <v>18</v>
      </c>
      <c r="T228" s="156" t="str">
        <f t="shared" si="45"/>
        <v>JW</v>
      </c>
      <c r="U228" s="196">
        <v>43116</v>
      </c>
      <c r="V228" s="195">
        <f t="shared" si="46"/>
        <v>18</v>
      </c>
      <c r="W228" s="156" t="str">
        <f t="shared" si="47"/>
        <v>JW</v>
      </c>
      <c r="X228" s="196">
        <v>43172</v>
      </c>
    </row>
    <row r="229" spans="1:24" x14ac:dyDescent="0.25">
      <c r="A229" s="154" t="s">
        <v>1124</v>
      </c>
      <c r="B229" s="154" t="s">
        <v>1125</v>
      </c>
      <c r="C229" s="154" t="s">
        <v>1126</v>
      </c>
      <c r="D229" s="154"/>
      <c r="E229" s="163">
        <v>36376</v>
      </c>
      <c r="F229" s="187" t="s">
        <v>300</v>
      </c>
      <c r="G229" s="195">
        <f t="shared" si="36"/>
        <v>18</v>
      </c>
      <c r="H229" s="156" t="str">
        <f t="shared" si="37"/>
        <v>JW</v>
      </c>
      <c r="I229" s="200">
        <v>43025</v>
      </c>
      <c r="J229" s="195">
        <f t="shared" si="38"/>
        <v>18</v>
      </c>
      <c r="K229" s="156" t="str">
        <f t="shared" si="39"/>
        <v>JW</v>
      </c>
      <c r="L229" s="196">
        <v>43046</v>
      </c>
      <c r="M229" s="195">
        <f t="shared" si="40"/>
        <v>18</v>
      </c>
      <c r="N229" s="156" t="str">
        <f t="shared" si="41"/>
        <v>JW</v>
      </c>
      <c r="O229" s="196">
        <v>43074</v>
      </c>
      <c r="P229" s="195">
        <f t="shared" si="42"/>
        <v>18</v>
      </c>
      <c r="Q229" s="156" t="str">
        <f t="shared" si="43"/>
        <v>JW</v>
      </c>
      <c r="R229" s="196">
        <v>43101</v>
      </c>
      <c r="S229" s="195">
        <f t="shared" si="44"/>
        <v>18</v>
      </c>
      <c r="T229" s="156" t="str">
        <f t="shared" si="45"/>
        <v>JW</v>
      </c>
      <c r="U229" s="196">
        <v>43116</v>
      </c>
      <c r="V229" s="195">
        <f t="shared" si="46"/>
        <v>18</v>
      </c>
      <c r="W229" s="156" t="str">
        <f t="shared" si="47"/>
        <v>JW</v>
      </c>
      <c r="X229" s="196">
        <v>43172</v>
      </c>
    </row>
    <row r="230" spans="1:24" x14ac:dyDescent="0.25">
      <c r="A230" s="154" t="s">
        <v>708</v>
      </c>
      <c r="B230" s="154" t="s">
        <v>1129</v>
      </c>
      <c r="C230" s="154" t="s">
        <v>1130</v>
      </c>
      <c r="D230" s="154"/>
      <c r="E230" s="160">
        <v>36144</v>
      </c>
      <c r="F230" s="187" t="s">
        <v>300</v>
      </c>
      <c r="G230" s="195">
        <f t="shared" si="36"/>
        <v>18</v>
      </c>
      <c r="H230" s="156" t="str">
        <f t="shared" si="37"/>
        <v>JW</v>
      </c>
      <c r="I230" s="200">
        <v>43025</v>
      </c>
      <c r="J230" s="195">
        <f t="shared" si="38"/>
        <v>18</v>
      </c>
      <c r="K230" s="156" t="str">
        <f t="shared" si="39"/>
        <v>JW</v>
      </c>
      <c r="L230" s="196">
        <v>43046</v>
      </c>
      <c r="M230" s="195">
        <f t="shared" si="40"/>
        <v>18</v>
      </c>
      <c r="N230" s="156" t="str">
        <f t="shared" si="41"/>
        <v>JW</v>
      </c>
      <c r="O230" s="196">
        <v>43074</v>
      </c>
      <c r="P230" s="195">
        <f t="shared" si="42"/>
        <v>19</v>
      </c>
      <c r="Q230" s="156" t="str">
        <f t="shared" si="43"/>
        <v>SW</v>
      </c>
      <c r="R230" s="196">
        <v>43101</v>
      </c>
      <c r="S230" s="195">
        <f t="shared" si="44"/>
        <v>19</v>
      </c>
      <c r="T230" s="156" t="str">
        <f t="shared" si="45"/>
        <v>SW</v>
      </c>
      <c r="U230" s="196">
        <v>43116</v>
      </c>
      <c r="V230" s="195">
        <f t="shared" si="46"/>
        <v>19</v>
      </c>
      <c r="W230" s="156" t="str">
        <f t="shared" si="47"/>
        <v>SW</v>
      </c>
      <c r="X230" s="196">
        <v>43172</v>
      </c>
    </row>
    <row r="231" spans="1:24" x14ac:dyDescent="0.25">
      <c r="A231" s="154" t="s">
        <v>1135</v>
      </c>
      <c r="B231" s="154" t="s">
        <v>1129</v>
      </c>
      <c r="C231" s="154" t="s">
        <v>1136</v>
      </c>
      <c r="D231" s="154"/>
      <c r="E231" s="160">
        <v>37125</v>
      </c>
      <c r="F231" s="186" t="s">
        <v>300</v>
      </c>
      <c r="G231" s="195">
        <f t="shared" si="36"/>
        <v>16</v>
      </c>
      <c r="H231" s="156" t="str">
        <f t="shared" si="37"/>
        <v>JG17</v>
      </c>
      <c r="I231" s="200">
        <v>43025</v>
      </c>
      <c r="J231" s="195">
        <f t="shared" si="38"/>
        <v>16</v>
      </c>
      <c r="K231" s="156" t="str">
        <f t="shared" si="39"/>
        <v>JG17</v>
      </c>
      <c r="L231" s="196">
        <v>43046</v>
      </c>
      <c r="M231" s="195">
        <f t="shared" si="40"/>
        <v>16</v>
      </c>
      <c r="N231" s="156" t="str">
        <f t="shared" si="41"/>
        <v>JG17</v>
      </c>
      <c r="O231" s="196">
        <v>43074</v>
      </c>
      <c r="P231" s="195">
        <f t="shared" si="42"/>
        <v>16</v>
      </c>
      <c r="Q231" s="156" t="str">
        <f t="shared" si="43"/>
        <v>JG17</v>
      </c>
      <c r="R231" s="196">
        <v>43101</v>
      </c>
      <c r="S231" s="195">
        <f t="shared" si="44"/>
        <v>16</v>
      </c>
      <c r="T231" s="156" t="str">
        <f t="shared" si="45"/>
        <v>JG17</v>
      </c>
      <c r="U231" s="196">
        <v>43116</v>
      </c>
      <c r="V231" s="195">
        <f t="shared" si="46"/>
        <v>16</v>
      </c>
      <c r="W231" s="156" t="str">
        <f t="shared" si="47"/>
        <v>JG17</v>
      </c>
      <c r="X231" s="196">
        <v>43172</v>
      </c>
    </row>
    <row r="232" spans="1:24" x14ac:dyDescent="0.25">
      <c r="A232" s="154" t="s">
        <v>931</v>
      </c>
      <c r="B232" s="154" t="s">
        <v>1137</v>
      </c>
      <c r="C232" s="154" t="s">
        <v>1138</v>
      </c>
      <c r="D232" s="154"/>
      <c r="E232" s="160">
        <v>38492</v>
      </c>
      <c r="F232" s="186" t="s">
        <v>300</v>
      </c>
      <c r="G232" s="195">
        <f t="shared" si="36"/>
        <v>12</v>
      </c>
      <c r="H232" s="156" t="str">
        <f t="shared" si="37"/>
        <v>JG13</v>
      </c>
      <c r="I232" s="200">
        <v>43025</v>
      </c>
      <c r="J232" s="195">
        <f t="shared" si="38"/>
        <v>12</v>
      </c>
      <c r="K232" s="156" t="str">
        <f t="shared" si="39"/>
        <v>JG13</v>
      </c>
      <c r="L232" s="196">
        <v>43046</v>
      </c>
      <c r="M232" s="195">
        <f t="shared" si="40"/>
        <v>12</v>
      </c>
      <c r="N232" s="156" t="str">
        <f t="shared" si="41"/>
        <v>JG13</v>
      </c>
      <c r="O232" s="196">
        <v>43074</v>
      </c>
      <c r="P232" s="195">
        <f t="shared" si="42"/>
        <v>12</v>
      </c>
      <c r="Q232" s="156" t="str">
        <f t="shared" si="43"/>
        <v>JG13</v>
      </c>
      <c r="R232" s="196">
        <v>43101</v>
      </c>
      <c r="S232" s="195">
        <f t="shared" si="44"/>
        <v>12</v>
      </c>
      <c r="T232" s="156" t="str">
        <f t="shared" si="45"/>
        <v>JG13</v>
      </c>
      <c r="U232" s="196">
        <v>43116</v>
      </c>
      <c r="V232" s="195">
        <f t="shared" si="46"/>
        <v>12</v>
      </c>
      <c r="W232" s="156" t="str">
        <f t="shared" si="47"/>
        <v>JG13</v>
      </c>
      <c r="X232" s="196">
        <v>43172</v>
      </c>
    </row>
    <row r="233" spans="1:24" x14ac:dyDescent="0.25">
      <c r="A233" s="154" t="s">
        <v>1131</v>
      </c>
      <c r="B233" s="154" t="s">
        <v>563</v>
      </c>
      <c r="C233" s="154" t="s">
        <v>1132</v>
      </c>
      <c r="D233" s="154"/>
      <c r="E233" s="160">
        <v>27513</v>
      </c>
      <c r="F233" s="187" t="s">
        <v>300</v>
      </c>
      <c r="G233" s="195">
        <f t="shared" si="36"/>
        <v>42</v>
      </c>
      <c r="H233" s="156" t="str">
        <f t="shared" si="37"/>
        <v>F40</v>
      </c>
      <c r="I233" s="200">
        <v>43025</v>
      </c>
      <c r="J233" s="195">
        <f t="shared" si="38"/>
        <v>42</v>
      </c>
      <c r="K233" s="156" t="str">
        <f t="shared" si="39"/>
        <v>F40</v>
      </c>
      <c r="L233" s="196">
        <v>43046</v>
      </c>
      <c r="M233" s="195">
        <f t="shared" si="40"/>
        <v>42</v>
      </c>
      <c r="N233" s="156" t="str">
        <f t="shared" si="41"/>
        <v>F40</v>
      </c>
      <c r="O233" s="196">
        <v>43074</v>
      </c>
      <c r="P233" s="195">
        <f t="shared" si="42"/>
        <v>42</v>
      </c>
      <c r="Q233" s="156" t="str">
        <f t="shared" si="43"/>
        <v>F40</v>
      </c>
      <c r="R233" s="196">
        <v>43101</v>
      </c>
      <c r="S233" s="195">
        <f t="shared" si="44"/>
        <v>42</v>
      </c>
      <c r="T233" s="156" t="str">
        <f t="shared" si="45"/>
        <v>F40</v>
      </c>
      <c r="U233" s="196">
        <v>43116</v>
      </c>
      <c r="V233" s="195">
        <f t="shared" si="46"/>
        <v>42</v>
      </c>
      <c r="W233" s="156" t="str">
        <f t="shared" si="47"/>
        <v>F40</v>
      </c>
      <c r="X233" s="196">
        <v>43172</v>
      </c>
    </row>
    <row r="234" spans="1:24" x14ac:dyDescent="0.25">
      <c r="A234" s="154" t="s">
        <v>1133</v>
      </c>
      <c r="B234" s="154" t="s">
        <v>563</v>
      </c>
      <c r="C234" s="154" t="s">
        <v>1134</v>
      </c>
      <c r="D234" s="154"/>
      <c r="E234" s="160">
        <v>21666</v>
      </c>
      <c r="F234" s="186" t="s">
        <v>285</v>
      </c>
      <c r="G234" s="195">
        <f t="shared" si="36"/>
        <v>58</v>
      </c>
      <c r="H234" s="156" t="str">
        <f t="shared" si="37"/>
        <v>V55</v>
      </c>
      <c r="I234" s="200">
        <v>43025</v>
      </c>
      <c r="J234" s="195">
        <f t="shared" si="38"/>
        <v>58</v>
      </c>
      <c r="K234" s="156" t="str">
        <f t="shared" si="39"/>
        <v>V55</v>
      </c>
      <c r="L234" s="196">
        <v>43046</v>
      </c>
      <c r="M234" s="195">
        <f t="shared" si="40"/>
        <v>58</v>
      </c>
      <c r="N234" s="156" t="str">
        <f t="shared" si="41"/>
        <v>V55</v>
      </c>
      <c r="O234" s="196">
        <v>43074</v>
      </c>
      <c r="P234" s="195">
        <f t="shared" si="42"/>
        <v>58</v>
      </c>
      <c r="Q234" s="156" t="str">
        <f t="shared" si="43"/>
        <v>V55</v>
      </c>
      <c r="R234" s="196">
        <v>43101</v>
      </c>
      <c r="S234" s="195">
        <f t="shared" si="44"/>
        <v>58</v>
      </c>
      <c r="T234" s="156" t="str">
        <f t="shared" si="45"/>
        <v>V55</v>
      </c>
      <c r="U234" s="196">
        <v>43116</v>
      </c>
      <c r="V234" s="195">
        <f t="shared" si="46"/>
        <v>58</v>
      </c>
      <c r="W234" s="156" t="str">
        <f t="shared" si="47"/>
        <v>V55</v>
      </c>
      <c r="X234" s="196">
        <v>43172</v>
      </c>
    </row>
    <row r="235" spans="1:24" x14ac:dyDescent="0.25">
      <c r="A235" s="164" t="s">
        <v>562</v>
      </c>
      <c r="B235" s="164" t="s">
        <v>563</v>
      </c>
      <c r="C235" s="154" t="s">
        <v>564</v>
      </c>
      <c r="D235" s="154"/>
      <c r="E235" s="167">
        <v>21666</v>
      </c>
      <c r="F235" s="190" t="s">
        <v>285</v>
      </c>
      <c r="G235" s="195">
        <f t="shared" si="36"/>
        <v>58</v>
      </c>
      <c r="H235" s="156" t="str">
        <f t="shared" si="37"/>
        <v>V55</v>
      </c>
      <c r="I235" s="200">
        <v>43025</v>
      </c>
      <c r="J235" s="195">
        <f t="shared" si="38"/>
        <v>58</v>
      </c>
      <c r="K235" s="156" t="str">
        <f t="shared" si="39"/>
        <v>V55</v>
      </c>
      <c r="L235" s="196">
        <v>43046</v>
      </c>
      <c r="M235" s="195">
        <f t="shared" si="40"/>
        <v>58</v>
      </c>
      <c r="N235" s="156" t="str">
        <f t="shared" si="41"/>
        <v>V55</v>
      </c>
      <c r="O235" s="196">
        <v>43074</v>
      </c>
      <c r="P235" s="195">
        <f t="shared" si="42"/>
        <v>58</v>
      </c>
      <c r="Q235" s="156" t="str">
        <f t="shared" si="43"/>
        <v>V55</v>
      </c>
      <c r="R235" s="196">
        <v>43101</v>
      </c>
      <c r="S235" s="195">
        <f t="shared" si="44"/>
        <v>58</v>
      </c>
      <c r="T235" s="156" t="str">
        <f t="shared" si="45"/>
        <v>V55</v>
      </c>
      <c r="U235" s="196">
        <v>43116</v>
      </c>
      <c r="V235" s="195">
        <f t="shared" si="46"/>
        <v>58</v>
      </c>
      <c r="W235" s="156" t="str">
        <f t="shared" si="47"/>
        <v>V55</v>
      </c>
      <c r="X235" s="196">
        <v>43172</v>
      </c>
    </row>
    <row r="236" spans="1:24" x14ac:dyDescent="0.25">
      <c r="A236" s="164" t="s">
        <v>410</v>
      </c>
      <c r="B236" s="164" t="s">
        <v>1140</v>
      </c>
      <c r="C236" s="154" t="s">
        <v>1207</v>
      </c>
      <c r="D236" s="154"/>
      <c r="E236" s="178">
        <v>38234</v>
      </c>
      <c r="F236" s="190" t="s">
        <v>285</v>
      </c>
      <c r="G236" s="195">
        <f t="shared" si="36"/>
        <v>13</v>
      </c>
      <c r="H236" s="156" t="str">
        <f t="shared" si="37"/>
        <v>JB15</v>
      </c>
      <c r="I236" s="200">
        <v>43025</v>
      </c>
      <c r="J236" s="195">
        <f t="shared" si="38"/>
        <v>13</v>
      </c>
      <c r="K236" s="156" t="str">
        <f t="shared" si="39"/>
        <v>JB15</v>
      </c>
      <c r="L236" s="196">
        <v>43046</v>
      </c>
      <c r="M236" s="195">
        <f t="shared" si="40"/>
        <v>13</v>
      </c>
      <c r="N236" s="156" t="str">
        <f t="shared" si="41"/>
        <v>JB15</v>
      </c>
      <c r="O236" s="196">
        <v>43074</v>
      </c>
      <c r="P236" s="195">
        <f t="shared" si="42"/>
        <v>13</v>
      </c>
      <c r="Q236" s="156" t="str">
        <f t="shared" si="43"/>
        <v>JB15</v>
      </c>
      <c r="R236" s="196">
        <v>43101</v>
      </c>
      <c r="S236" s="195">
        <f t="shared" si="44"/>
        <v>13</v>
      </c>
      <c r="T236" s="156" t="str">
        <f t="shared" si="45"/>
        <v>JB15</v>
      </c>
      <c r="U236" s="196">
        <v>43116</v>
      </c>
      <c r="V236" s="195">
        <f t="shared" si="46"/>
        <v>13</v>
      </c>
      <c r="W236" s="156" t="str">
        <f t="shared" si="47"/>
        <v>JB15</v>
      </c>
      <c r="X236" s="196">
        <v>43172</v>
      </c>
    </row>
    <row r="237" spans="1:24" x14ac:dyDescent="0.25">
      <c r="A237" s="154" t="s">
        <v>1139</v>
      </c>
      <c r="B237" s="154" t="s">
        <v>1140</v>
      </c>
      <c r="C237" s="154" t="s">
        <v>1141</v>
      </c>
      <c r="D237" s="154"/>
      <c r="E237" s="160">
        <v>21607</v>
      </c>
      <c r="F237" s="186" t="s">
        <v>285</v>
      </c>
      <c r="G237" s="195">
        <f t="shared" si="36"/>
        <v>58</v>
      </c>
      <c r="H237" s="156" t="str">
        <f t="shared" si="37"/>
        <v>V55</v>
      </c>
      <c r="I237" s="200">
        <v>43025</v>
      </c>
      <c r="J237" s="195">
        <f t="shared" si="38"/>
        <v>58</v>
      </c>
      <c r="K237" s="156" t="str">
        <f t="shared" si="39"/>
        <v>V55</v>
      </c>
      <c r="L237" s="196">
        <v>43046</v>
      </c>
      <c r="M237" s="195">
        <f t="shared" si="40"/>
        <v>58</v>
      </c>
      <c r="N237" s="156" t="str">
        <f t="shared" si="41"/>
        <v>V55</v>
      </c>
      <c r="O237" s="196">
        <v>43074</v>
      </c>
      <c r="P237" s="195">
        <f t="shared" si="42"/>
        <v>58</v>
      </c>
      <c r="Q237" s="156" t="str">
        <f t="shared" si="43"/>
        <v>V55</v>
      </c>
      <c r="R237" s="196">
        <v>43101</v>
      </c>
      <c r="S237" s="195">
        <f t="shared" si="44"/>
        <v>58</v>
      </c>
      <c r="T237" s="156" t="str">
        <f t="shared" si="45"/>
        <v>V55</v>
      </c>
      <c r="U237" s="196">
        <v>43116</v>
      </c>
      <c r="V237" s="195">
        <f t="shared" si="46"/>
        <v>59</v>
      </c>
      <c r="W237" s="156" t="str">
        <f t="shared" si="47"/>
        <v>V55</v>
      </c>
      <c r="X237" s="196">
        <v>43172</v>
      </c>
    </row>
    <row r="238" spans="1:24" x14ac:dyDescent="0.25">
      <c r="A238" s="154" t="s">
        <v>570</v>
      </c>
      <c r="B238" s="154" t="s">
        <v>1142</v>
      </c>
      <c r="C238" s="154" t="s">
        <v>1143</v>
      </c>
      <c r="D238" s="154"/>
      <c r="E238" s="160">
        <v>37269</v>
      </c>
      <c r="F238" s="187" t="s">
        <v>285</v>
      </c>
      <c r="G238" s="195">
        <f t="shared" si="36"/>
        <v>15</v>
      </c>
      <c r="H238" s="156" t="str">
        <f t="shared" si="37"/>
        <v>JB17</v>
      </c>
      <c r="I238" s="200">
        <v>43025</v>
      </c>
      <c r="J238" s="195">
        <f t="shared" si="38"/>
        <v>15</v>
      </c>
      <c r="K238" s="156" t="str">
        <f t="shared" si="39"/>
        <v>JB17</v>
      </c>
      <c r="L238" s="196">
        <v>43046</v>
      </c>
      <c r="M238" s="195">
        <f t="shared" si="40"/>
        <v>15</v>
      </c>
      <c r="N238" s="156" t="str">
        <f t="shared" si="41"/>
        <v>JB17</v>
      </c>
      <c r="O238" s="196">
        <v>43074</v>
      </c>
      <c r="P238" s="195">
        <f t="shared" si="42"/>
        <v>15</v>
      </c>
      <c r="Q238" s="156" t="str">
        <f t="shared" si="43"/>
        <v>JB17</v>
      </c>
      <c r="R238" s="196">
        <v>43101</v>
      </c>
      <c r="S238" s="195">
        <f t="shared" si="44"/>
        <v>16</v>
      </c>
      <c r="T238" s="156" t="str">
        <f t="shared" si="45"/>
        <v>JB17</v>
      </c>
      <c r="U238" s="196">
        <v>43116</v>
      </c>
      <c r="V238" s="195">
        <f t="shared" si="46"/>
        <v>16</v>
      </c>
      <c r="W238" s="156" t="str">
        <f t="shared" si="47"/>
        <v>JB17</v>
      </c>
      <c r="X238" s="196">
        <v>43172</v>
      </c>
    </row>
    <row r="239" spans="1:24" x14ac:dyDescent="0.25">
      <c r="A239" s="154" t="s">
        <v>481</v>
      </c>
      <c r="B239" s="154" t="s">
        <v>670</v>
      </c>
      <c r="C239" s="154" t="s">
        <v>1144</v>
      </c>
      <c r="D239" s="154"/>
      <c r="E239" s="160">
        <v>27591</v>
      </c>
      <c r="F239" s="186" t="s">
        <v>300</v>
      </c>
      <c r="G239" s="195">
        <f t="shared" si="36"/>
        <v>42</v>
      </c>
      <c r="H239" s="156" t="str">
        <f t="shared" si="37"/>
        <v>F40</v>
      </c>
      <c r="I239" s="200">
        <v>43025</v>
      </c>
      <c r="J239" s="195">
        <f t="shared" si="38"/>
        <v>42</v>
      </c>
      <c r="K239" s="156" t="str">
        <f t="shared" si="39"/>
        <v>F40</v>
      </c>
      <c r="L239" s="196">
        <v>43046</v>
      </c>
      <c r="M239" s="195">
        <f t="shared" si="40"/>
        <v>42</v>
      </c>
      <c r="N239" s="156" t="str">
        <f t="shared" si="41"/>
        <v>F40</v>
      </c>
      <c r="O239" s="196">
        <v>43074</v>
      </c>
      <c r="P239" s="195">
        <f t="shared" si="42"/>
        <v>42</v>
      </c>
      <c r="Q239" s="156" t="str">
        <f t="shared" si="43"/>
        <v>F40</v>
      </c>
      <c r="R239" s="196">
        <v>43101</v>
      </c>
      <c r="S239" s="195">
        <f t="shared" si="44"/>
        <v>42</v>
      </c>
      <c r="T239" s="156" t="str">
        <f t="shared" si="45"/>
        <v>F40</v>
      </c>
      <c r="U239" s="196">
        <v>43116</v>
      </c>
      <c r="V239" s="195">
        <f t="shared" si="46"/>
        <v>42</v>
      </c>
      <c r="W239" s="156" t="str">
        <f t="shared" si="47"/>
        <v>F40</v>
      </c>
      <c r="X239" s="196">
        <v>43172</v>
      </c>
    </row>
    <row r="240" spans="1:24" x14ac:dyDescent="0.25">
      <c r="A240" s="154" t="s">
        <v>559</v>
      </c>
      <c r="B240" s="154" t="s">
        <v>1122</v>
      </c>
      <c r="C240" s="154" t="s">
        <v>1145</v>
      </c>
      <c r="D240" s="154"/>
      <c r="E240" s="160">
        <v>36867</v>
      </c>
      <c r="F240" s="187" t="s">
        <v>300</v>
      </c>
      <c r="G240" s="195">
        <f t="shared" si="36"/>
        <v>16</v>
      </c>
      <c r="H240" s="156" t="str">
        <f t="shared" si="37"/>
        <v>JG17</v>
      </c>
      <c r="I240" s="200">
        <v>43025</v>
      </c>
      <c r="J240" s="195">
        <f t="shared" si="38"/>
        <v>16</v>
      </c>
      <c r="K240" s="156" t="str">
        <f t="shared" si="39"/>
        <v>JG17</v>
      </c>
      <c r="L240" s="196">
        <v>43046</v>
      </c>
      <c r="M240" s="195">
        <f t="shared" si="40"/>
        <v>17</v>
      </c>
      <c r="N240" s="156" t="str">
        <f t="shared" si="41"/>
        <v>JW</v>
      </c>
      <c r="O240" s="196">
        <v>43074</v>
      </c>
      <c r="P240" s="195">
        <f t="shared" si="42"/>
        <v>17</v>
      </c>
      <c r="Q240" s="156" t="str">
        <f t="shared" si="43"/>
        <v>JW</v>
      </c>
      <c r="R240" s="196">
        <v>43101</v>
      </c>
      <c r="S240" s="195">
        <f t="shared" si="44"/>
        <v>17</v>
      </c>
      <c r="T240" s="156" t="str">
        <f t="shared" si="45"/>
        <v>JW</v>
      </c>
      <c r="U240" s="196">
        <v>43116</v>
      </c>
      <c r="V240" s="195">
        <f t="shared" si="46"/>
        <v>17</v>
      </c>
      <c r="W240" s="156" t="str">
        <f t="shared" si="47"/>
        <v>JW</v>
      </c>
      <c r="X240" s="196">
        <v>43172</v>
      </c>
    </row>
    <row r="241" spans="1:24" x14ac:dyDescent="0.25">
      <c r="A241" s="159" t="s">
        <v>1093</v>
      </c>
      <c r="B241" s="159" t="s">
        <v>1122</v>
      </c>
      <c r="C241" s="154" t="s">
        <v>1146</v>
      </c>
      <c r="D241" s="154"/>
      <c r="E241" s="177">
        <v>26943</v>
      </c>
      <c r="F241" s="186" t="s">
        <v>300</v>
      </c>
      <c r="G241" s="195">
        <f t="shared" si="36"/>
        <v>44</v>
      </c>
      <c r="H241" s="156" t="str">
        <f t="shared" si="37"/>
        <v>F40</v>
      </c>
      <c r="I241" s="200">
        <v>43025</v>
      </c>
      <c r="J241" s="195">
        <f t="shared" si="38"/>
        <v>44</v>
      </c>
      <c r="K241" s="156" t="str">
        <f t="shared" si="39"/>
        <v>F40</v>
      </c>
      <c r="L241" s="196">
        <v>43046</v>
      </c>
      <c r="M241" s="195">
        <f t="shared" si="40"/>
        <v>44</v>
      </c>
      <c r="N241" s="156" t="str">
        <f t="shared" si="41"/>
        <v>F40</v>
      </c>
      <c r="O241" s="196">
        <v>43074</v>
      </c>
      <c r="P241" s="195">
        <f t="shared" si="42"/>
        <v>44</v>
      </c>
      <c r="Q241" s="156" t="str">
        <f t="shared" si="43"/>
        <v>F40</v>
      </c>
      <c r="R241" s="196">
        <v>43101</v>
      </c>
      <c r="S241" s="195">
        <f t="shared" si="44"/>
        <v>44</v>
      </c>
      <c r="T241" s="156" t="str">
        <f t="shared" si="45"/>
        <v>F40</v>
      </c>
      <c r="U241" s="196">
        <v>43116</v>
      </c>
      <c r="V241" s="195">
        <f t="shared" si="46"/>
        <v>44</v>
      </c>
      <c r="W241" s="156" t="str">
        <f t="shared" si="47"/>
        <v>F40</v>
      </c>
      <c r="X241" s="196">
        <v>43172</v>
      </c>
    </row>
    <row r="242" spans="1:24" x14ac:dyDescent="0.25">
      <c r="A242" s="154" t="s">
        <v>567</v>
      </c>
      <c r="B242" s="154" t="s">
        <v>1147</v>
      </c>
      <c r="C242" s="154" t="s">
        <v>1148</v>
      </c>
      <c r="D242" s="154"/>
      <c r="E242" s="160">
        <v>30321</v>
      </c>
      <c r="F242" s="186" t="s">
        <v>285</v>
      </c>
      <c r="G242" s="195">
        <f t="shared" si="36"/>
        <v>34</v>
      </c>
      <c r="H242" s="156" t="str">
        <f t="shared" si="37"/>
        <v>SM</v>
      </c>
      <c r="I242" s="200">
        <v>43025</v>
      </c>
      <c r="J242" s="195">
        <f t="shared" si="38"/>
        <v>34</v>
      </c>
      <c r="K242" s="156" t="str">
        <f t="shared" si="39"/>
        <v>SM</v>
      </c>
      <c r="L242" s="196">
        <v>43046</v>
      </c>
      <c r="M242" s="195">
        <f t="shared" si="40"/>
        <v>34</v>
      </c>
      <c r="N242" s="156" t="str">
        <f t="shared" si="41"/>
        <v>SM</v>
      </c>
      <c r="O242" s="196">
        <v>43074</v>
      </c>
      <c r="P242" s="195">
        <f t="shared" si="42"/>
        <v>35</v>
      </c>
      <c r="Q242" s="156" t="str">
        <f t="shared" si="43"/>
        <v>SM</v>
      </c>
      <c r="R242" s="196">
        <v>43101</v>
      </c>
      <c r="S242" s="195">
        <f t="shared" si="44"/>
        <v>35</v>
      </c>
      <c r="T242" s="156" t="str">
        <f t="shared" si="45"/>
        <v>SM</v>
      </c>
      <c r="U242" s="196">
        <v>43116</v>
      </c>
      <c r="V242" s="195">
        <f t="shared" si="46"/>
        <v>35</v>
      </c>
      <c r="W242" s="156" t="str">
        <f t="shared" si="47"/>
        <v>SM</v>
      </c>
      <c r="X242" s="196">
        <v>43172</v>
      </c>
    </row>
    <row r="243" spans="1:24" x14ac:dyDescent="0.25">
      <c r="A243" s="154" t="s">
        <v>1149</v>
      </c>
      <c r="B243" s="154" t="s">
        <v>1150</v>
      </c>
      <c r="C243" s="154" t="s">
        <v>1151</v>
      </c>
      <c r="D243" s="154"/>
      <c r="E243" s="160">
        <v>32210</v>
      </c>
      <c r="F243" s="186" t="s">
        <v>300</v>
      </c>
      <c r="G243" s="195">
        <f t="shared" si="36"/>
        <v>29</v>
      </c>
      <c r="H243" s="156" t="str">
        <f t="shared" si="37"/>
        <v>SW</v>
      </c>
      <c r="I243" s="200">
        <v>43025</v>
      </c>
      <c r="J243" s="195">
        <f t="shared" si="38"/>
        <v>29</v>
      </c>
      <c r="K243" s="156" t="str">
        <f t="shared" si="39"/>
        <v>SW</v>
      </c>
      <c r="L243" s="196">
        <v>43046</v>
      </c>
      <c r="M243" s="195">
        <f t="shared" si="40"/>
        <v>29</v>
      </c>
      <c r="N243" s="156" t="str">
        <f t="shared" si="41"/>
        <v>SW</v>
      </c>
      <c r="O243" s="196">
        <v>43074</v>
      </c>
      <c r="P243" s="195">
        <f t="shared" si="42"/>
        <v>29</v>
      </c>
      <c r="Q243" s="156" t="str">
        <f t="shared" si="43"/>
        <v>SW</v>
      </c>
      <c r="R243" s="196">
        <v>43101</v>
      </c>
      <c r="S243" s="195">
        <f t="shared" si="44"/>
        <v>29</v>
      </c>
      <c r="T243" s="156" t="str">
        <f t="shared" si="45"/>
        <v>SW</v>
      </c>
      <c r="U243" s="196">
        <v>43116</v>
      </c>
      <c r="V243" s="195">
        <f t="shared" si="46"/>
        <v>30</v>
      </c>
      <c r="W243" s="156" t="str">
        <f t="shared" si="47"/>
        <v>SW</v>
      </c>
      <c r="X243" s="196">
        <v>43172</v>
      </c>
    </row>
    <row r="244" spans="1:24" x14ac:dyDescent="0.25">
      <c r="A244" s="164" t="s">
        <v>379</v>
      </c>
      <c r="B244" s="164" t="s">
        <v>1457</v>
      </c>
      <c r="C244" s="255" t="s">
        <v>1465</v>
      </c>
      <c r="D244" s="255"/>
      <c r="E244" s="167">
        <v>40116</v>
      </c>
      <c r="F244" s="190" t="s">
        <v>285</v>
      </c>
      <c r="G244" s="195">
        <f t="shared" si="36"/>
        <v>7</v>
      </c>
      <c r="H244" s="156" t="str">
        <f t="shared" si="37"/>
        <v>JB11</v>
      </c>
      <c r="I244" s="200">
        <v>43025</v>
      </c>
      <c r="J244" s="195">
        <f t="shared" si="38"/>
        <v>8</v>
      </c>
      <c r="K244" s="156" t="str">
        <f t="shared" si="39"/>
        <v>JB11</v>
      </c>
      <c r="L244" s="196">
        <v>43046</v>
      </c>
      <c r="M244" s="195">
        <f t="shared" si="40"/>
        <v>8</v>
      </c>
      <c r="N244" s="156" t="str">
        <f t="shared" si="41"/>
        <v>JB11</v>
      </c>
      <c r="O244" s="196">
        <v>43074</v>
      </c>
      <c r="P244" s="195">
        <f t="shared" si="42"/>
        <v>8</v>
      </c>
      <c r="Q244" s="156" t="str">
        <f t="shared" si="43"/>
        <v>JB11</v>
      </c>
      <c r="R244" s="196">
        <v>43101</v>
      </c>
      <c r="S244" s="195">
        <f t="shared" si="44"/>
        <v>8</v>
      </c>
      <c r="T244" s="156" t="str">
        <f t="shared" si="45"/>
        <v>JB11</v>
      </c>
      <c r="U244" s="196">
        <v>43116</v>
      </c>
      <c r="V244" s="195">
        <f t="shared" si="46"/>
        <v>8</v>
      </c>
      <c r="W244" s="156" t="str">
        <f t="shared" si="47"/>
        <v>JB11</v>
      </c>
      <c r="X244" s="196">
        <v>43172</v>
      </c>
    </row>
    <row r="245" spans="1:24" x14ac:dyDescent="0.25">
      <c r="A245" s="154" t="s">
        <v>1165</v>
      </c>
      <c r="B245" s="154" t="s">
        <v>1166</v>
      </c>
      <c r="C245" s="154" t="s">
        <v>1167</v>
      </c>
      <c r="D245" s="154"/>
      <c r="E245" s="160">
        <v>34036</v>
      </c>
      <c r="F245" s="186" t="s">
        <v>300</v>
      </c>
      <c r="G245" s="195">
        <f t="shared" si="36"/>
        <v>24</v>
      </c>
      <c r="H245" s="156" t="str">
        <f t="shared" si="37"/>
        <v>SW</v>
      </c>
      <c r="I245" s="200">
        <v>43025</v>
      </c>
      <c r="J245" s="195">
        <f t="shared" si="38"/>
        <v>24</v>
      </c>
      <c r="K245" s="156" t="str">
        <f t="shared" si="39"/>
        <v>SW</v>
      </c>
      <c r="L245" s="196">
        <v>43046</v>
      </c>
      <c r="M245" s="195">
        <f t="shared" si="40"/>
        <v>24</v>
      </c>
      <c r="N245" s="156" t="str">
        <f t="shared" si="41"/>
        <v>SW</v>
      </c>
      <c r="O245" s="196">
        <v>43074</v>
      </c>
      <c r="P245" s="195">
        <f t="shared" si="42"/>
        <v>24</v>
      </c>
      <c r="Q245" s="156" t="str">
        <f t="shared" si="43"/>
        <v>SW</v>
      </c>
      <c r="R245" s="196">
        <v>43101</v>
      </c>
      <c r="S245" s="195">
        <f t="shared" si="44"/>
        <v>24</v>
      </c>
      <c r="T245" s="156" t="str">
        <f t="shared" si="45"/>
        <v>SW</v>
      </c>
      <c r="U245" s="196">
        <v>43116</v>
      </c>
      <c r="V245" s="195">
        <f t="shared" si="46"/>
        <v>25</v>
      </c>
      <c r="W245" s="156" t="str">
        <f t="shared" si="47"/>
        <v>SW</v>
      </c>
      <c r="X245" s="196">
        <v>43172</v>
      </c>
    </row>
    <row r="246" spans="1:24" x14ac:dyDescent="0.25">
      <c r="A246" s="154" t="s">
        <v>1152</v>
      </c>
      <c r="B246" s="154" t="s">
        <v>1153</v>
      </c>
      <c r="C246" s="154" t="s">
        <v>1154</v>
      </c>
      <c r="D246" s="154"/>
      <c r="E246" s="160">
        <v>22694</v>
      </c>
      <c r="F246" s="187" t="s">
        <v>285</v>
      </c>
      <c r="G246" s="195">
        <f t="shared" si="36"/>
        <v>55</v>
      </c>
      <c r="H246" s="156" t="str">
        <f t="shared" si="37"/>
        <v>V55</v>
      </c>
      <c r="I246" s="200">
        <v>43025</v>
      </c>
      <c r="J246" s="195">
        <f t="shared" si="38"/>
        <v>55</v>
      </c>
      <c r="K246" s="156" t="str">
        <f t="shared" si="39"/>
        <v>V55</v>
      </c>
      <c r="L246" s="196">
        <v>43046</v>
      </c>
      <c r="M246" s="195">
        <f t="shared" si="40"/>
        <v>55</v>
      </c>
      <c r="N246" s="156" t="str">
        <f t="shared" si="41"/>
        <v>V55</v>
      </c>
      <c r="O246" s="196">
        <v>43074</v>
      </c>
      <c r="P246" s="195">
        <f t="shared" si="42"/>
        <v>55</v>
      </c>
      <c r="Q246" s="156" t="str">
        <f t="shared" si="43"/>
        <v>V55</v>
      </c>
      <c r="R246" s="196">
        <v>43101</v>
      </c>
      <c r="S246" s="195">
        <f t="shared" si="44"/>
        <v>55</v>
      </c>
      <c r="T246" s="156" t="str">
        <f t="shared" si="45"/>
        <v>V55</v>
      </c>
      <c r="U246" s="196">
        <v>43116</v>
      </c>
      <c r="V246" s="195">
        <f t="shared" si="46"/>
        <v>56</v>
      </c>
      <c r="W246" s="156" t="str">
        <f t="shared" si="47"/>
        <v>V55</v>
      </c>
      <c r="X246" s="196">
        <v>43172</v>
      </c>
    </row>
    <row r="247" spans="1:24" x14ac:dyDescent="0.25">
      <c r="A247" s="154" t="s">
        <v>1155</v>
      </c>
      <c r="B247" s="154" t="s">
        <v>1156</v>
      </c>
      <c r="C247" s="154" t="s">
        <v>1157</v>
      </c>
      <c r="D247" s="154"/>
      <c r="E247" s="160">
        <v>30100</v>
      </c>
      <c r="F247" s="187" t="s">
        <v>300</v>
      </c>
      <c r="G247" s="195">
        <f t="shared" si="36"/>
        <v>35</v>
      </c>
      <c r="H247" s="156" t="str">
        <f t="shared" si="37"/>
        <v>F35</v>
      </c>
      <c r="I247" s="200">
        <v>43025</v>
      </c>
      <c r="J247" s="195">
        <f t="shared" si="38"/>
        <v>35</v>
      </c>
      <c r="K247" s="156" t="str">
        <f t="shared" si="39"/>
        <v>F35</v>
      </c>
      <c r="L247" s="196">
        <v>43046</v>
      </c>
      <c r="M247" s="195">
        <f t="shared" si="40"/>
        <v>35</v>
      </c>
      <c r="N247" s="156" t="str">
        <f t="shared" si="41"/>
        <v>F35</v>
      </c>
      <c r="O247" s="196">
        <v>43074</v>
      </c>
      <c r="P247" s="195">
        <f t="shared" si="42"/>
        <v>35</v>
      </c>
      <c r="Q247" s="156" t="str">
        <f t="shared" si="43"/>
        <v>F35</v>
      </c>
      <c r="R247" s="196">
        <v>43101</v>
      </c>
      <c r="S247" s="195">
        <f t="shared" si="44"/>
        <v>35</v>
      </c>
      <c r="T247" s="156" t="str">
        <f t="shared" si="45"/>
        <v>F35</v>
      </c>
      <c r="U247" s="196">
        <v>43116</v>
      </c>
      <c r="V247" s="195">
        <f t="shared" si="46"/>
        <v>35</v>
      </c>
      <c r="W247" s="156" t="str">
        <f t="shared" si="47"/>
        <v>F35</v>
      </c>
      <c r="X247" s="196">
        <v>43172</v>
      </c>
    </row>
    <row r="248" spans="1:24" x14ac:dyDescent="0.25">
      <c r="A248" s="154" t="s">
        <v>514</v>
      </c>
      <c r="B248" s="154" t="s">
        <v>1158</v>
      </c>
      <c r="C248" s="154" t="s">
        <v>1159</v>
      </c>
      <c r="D248" s="154"/>
      <c r="E248" s="160">
        <v>19620</v>
      </c>
      <c r="F248" s="186" t="s">
        <v>285</v>
      </c>
      <c r="G248" s="195">
        <f t="shared" si="36"/>
        <v>64</v>
      </c>
      <c r="H248" s="156" t="str">
        <f t="shared" si="37"/>
        <v>V60</v>
      </c>
      <c r="I248" s="200">
        <v>43025</v>
      </c>
      <c r="J248" s="195">
        <f t="shared" si="38"/>
        <v>64</v>
      </c>
      <c r="K248" s="156" t="str">
        <f t="shared" si="39"/>
        <v>V60</v>
      </c>
      <c r="L248" s="196">
        <v>43046</v>
      </c>
      <c r="M248" s="195">
        <f t="shared" si="40"/>
        <v>64</v>
      </c>
      <c r="N248" s="156" t="str">
        <f t="shared" si="41"/>
        <v>V60</v>
      </c>
      <c r="O248" s="196">
        <v>43074</v>
      </c>
      <c r="P248" s="195">
        <f t="shared" si="42"/>
        <v>64</v>
      </c>
      <c r="Q248" s="156" t="str">
        <f t="shared" si="43"/>
        <v>V60</v>
      </c>
      <c r="R248" s="196">
        <v>43101</v>
      </c>
      <c r="S248" s="195">
        <f t="shared" si="44"/>
        <v>64</v>
      </c>
      <c r="T248" s="156" t="str">
        <f t="shared" si="45"/>
        <v>V60</v>
      </c>
      <c r="U248" s="196">
        <v>43116</v>
      </c>
      <c r="V248" s="195">
        <f t="shared" si="46"/>
        <v>64</v>
      </c>
      <c r="W248" s="156" t="str">
        <f t="shared" si="47"/>
        <v>V60</v>
      </c>
      <c r="X248" s="196">
        <v>43172</v>
      </c>
    </row>
    <row r="249" spans="1:24" x14ac:dyDescent="0.25">
      <c r="A249" s="154" t="s">
        <v>980</v>
      </c>
      <c r="B249" s="154" t="s">
        <v>1168</v>
      </c>
      <c r="C249" s="154" t="s">
        <v>1169</v>
      </c>
      <c r="D249" s="154"/>
      <c r="E249" s="160">
        <v>33527</v>
      </c>
      <c r="F249" s="186" t="s">
        <v>300</v>
      </c>
      <c r="G249" s="195">
        <f t="shared" si="36"/>
        <v>26</v>
      </c>
      <c r="H249" s="156" t="str">
        <f t="shared" si="37"/>
        <v>SW</v>
      </c>
      <c r="I249" s="200">
        <v>43025</v>
      </c>
      <c r="J249" s="195">
        <f t="shared" si="38"/>
        <v>26</v>
      </c>
      <c r="K249" s="156" t="str">
        <f t="shared" si="39"/>
        <v>SW</v>
      </c>
      <c r="L249" s="196">
        <v>43046</v>
      </c>
      <c r="M249" s="195">
        <f t="shared" si="40"/>
        <v>26</v>
      </c>
      <c r="N249" s="156" t="str">
        <f t="shared" si="41"/>
        <v>SW</v>
      </c>
      <c r="O249" s="196">
        <v>43074</v>
      </c>
      <c r="P249" s="195">
        <f t="shared" si="42"/>
        <v>26</v>
      </c>
      <c r="Q249" s="156" t="str">
        <f t="shared" si="43"/>
        <v>SW</v>
      </c>
      <c r="R249" s="196">
        <v>43101</v>
      </c>
      <c r="S249" s="195">
        <f t="shared" si="44"/>
        <v>26</v>
      </c>
      <c r="T249" s="156" t="str">
        <f t="shared" si="45"/>
        <v>SW</v>
      </c>
      <c r="U249" s="196">
        <v>43116</v>
      </c>
      <c r="V249" s="195">
        <f t="shared" si="46"/>
        <v>26</v>
      </c>
      <c r="W249" s="156" t="str">
        <f t="shared" si="47"/>
        <v>SW</v>
      </c>
      <c r="X249" s="196">
        <v>43172</v>
      </c>
    </row>
    <row r="250" spans="1:24" x14ac:dyDescent="0.25">
      <c r="A250" s="154" t="s">
        <v>1160</v>
      </c>
      <c r="B250" s="154" t="s">
        <v>1161</v>
      </c>
      <c r="C250" s="154" t="s">
        <v>1162</v>
      </c>
      <c r="D250" s="154"/>
      <c r="E250" s="160">
        <v>33442</v>
      </c>
      <c r="F250" s="186" t="s">
        <v>285</v>
      </c>
      <c r="G250" s="195">
        <f t="shared" si="36"/>
        <v>26</v>
      </c>
      <c r="H250" s="156" t="str">
        <f t="shared" si="37"/>
        <v>SM</v>
      </c>
      <c r="I250" s="200">
        <v>43025</v>
      </c>
      <c r="J250" s="195">
        <f t="shared" si="38"/>
        <v>26</v>
      </c>
      <c r="K250" s="156" t="str">
        <f t="shared" si="39"/>
        <v>SM</v>
      </c>
      <c r="L250" s="196">
        <v>43046</v>
      </c>
      <c r="M250" s="195">
        <f t="shared" si="40"/>
        <v>26</v>
      </c>
      <c r="N250" s="156" t="str">
        <f t="shared" si="41"/>
        <v>SM</v>
      </c>
      <c r="O250" s="196">
        <v>43074</v>
      </c>
      <c r="P250" s="195">
        <f t="shared" si="42"/>
        <v>26</v>
      </c>
      <c r="Q250" s="156" t="str">
        <f t="shared" si="43"/>
        <v>SM</v>
      </c>
      <c r="R250" s="196">
        <v>43101</v>
      </c>
      <c r="S250" s="195">
        <f t="shared" si="44"/>
        <v>26</v>
      </c>
      <c r="T250" s="156" t="str">
        <f t="shared" si="45"/>
        <v>SM</v>
      </c>
      <c r="U250" s="196">
        <v>43116</v>
      </c>
      <c r="V250" s="195">
        <f t="shared" si="46"/>
        <v>26</v>
      </c>
      <c r="W250" s="156" t="str">
        <f t="shared" si="47"/>
        <v>SM</v>
      </c>
      <c r="X250" s="196">
        <v>43172</v>
      </c>
    </row>
    <row r="251" spans="1:24" x14ac:dyDescent="0.25">
      <c r="A251" s="154" t="s">
        <v>566</v>
      </c>
      <c r="B251" s="154" t="s">
        <v>567</v>
      </c>
      <c r="C251" s="154" t="s">
        <v>131</v>
      </c>
      <c r="D251" s="154"/>
      <c r="E251" s="160">
        <v>30086</v>
      </c>
      <c r="F251" s="187" t="s">
        <v>285</v>
      </c>
      <c r="G251" s="195">
        <f t="shared" si="36"/>
        <v>35</v>
      </c>
      <c r="H251" s="156" t="str">
        <f t="shared" si="37"/>
        <v>SM</v>
      </c>
      <c r="I251" s="200">
        <v>43025</v>
      </c>
      <c r="J251" s="195">
        <f t="shared" si="38"/>
        <v>35</v>
      </c>
      <c r="K251" s="156" t="str">
        <f t="shared" si="39"/>
        <v>SM</v>
      </c>
      <c r="L251" s="196">
        <v>43046</v>
      </c>
      <c r="M251" s="195">
        <f t="shared" si="40"/>
        <v>35</v>
      </c>
      <c r="N251" s="156" t="str">
        <f t="shared" si="41"/>
        <v>SM</v>
      </c>
      <c r="O251" s="196">
        <v>43074</v>
      </c>
      <c r="P251" s="195">
        <f t="shared" si="42"/>
        <v>35</v>
      </c>
      <c r="Q251" s="156" t="str">
        <f t="shared" si="43"/>
        <v>SM</v>
      </c>
      <c r="R251" s="196">
        <v>43101</v>
      </c>
      <c r="S251" s="195">
        <f t="shared" si="44"/>
        <v>35</v>
      </c>
      <c r="T251" s="156" t="str">
        <f t="shared" si="45"/>
        <v>SM</v>
      </c>
      <c r="U251" s="196">
        <v>43116</v>
      </c>
      <c r="V251" s="195">
        <f t="shared" si="46"/>
        <v>35</v>
      </c>
      <c r="W251" s="156" t="str">
        <f t="shared" si="47"/>
        <v>SM</v>
      </c>
      <c r="X251" s="196">
        <v>43172</v>
      </c>
    </row>
    <row r="252" spans="1:24" x14ac:dyDescent="0.25">
      <c r="A252" s="154" t="s">
        <v>1163</v>
      </c>
      <c r="B252" s="154" t="s">
        <v>567</v>
      </c>
      <c r="C252" s="154" t="s">
        <v>1164</v>
      </c>
      <c r="D252" s="154"/>
      <c r="E252" s="160">
        <v>25423</v>
      </c>
      <c r="F252" s="186" t="s">
        <v>285</v>
      </c>
      <c r="G252" s="195">
        <f t="shared" si="36"/>
        <v>48</v>
      </c>
      <c r="H252" s="156" t="str">
        <f t="shared" si="37"/>
        <v>V45</v>
      </c>
      <c r="I252" s="200">
        <v>43025</v>
      </c>
      <c r="J252" s="195">
        <f t="shared" si="38"/>
        <v>48</v>
      </c>
      <c r="K252" s="156" t="str">
        <f t="shared" si="39"/>
        <v>V45</v>
      </c>
      <c r="L252" s="196">
        <v>43046</v>
      </c>
      <c r="M252" s="195">
        <f t="shared" si="40"/>
        <v>48</v>
      </c>
      <c r="N252" s="156" t="str">
        <f t="shared" si="41"/>
        <v>V45</v>
      </c>
      <c r="O252" s="196">
        <v>43074</v>
      </c>
      <c r="P252" s="195">
        <f t="shared" si="42"/>
        <v>48</v>
      </c>
      <c r="Q252" s="156" t="str">
        <f t="shared" si="43"/>
        <v>V45</v>
      </c>
      <c r="R252" s="196">
        <v>43101</v>
      </c>
      <c r="S252" s="195">
        <f t="shared" si="44"/>
        <v>48</v>
      </c>
      <c r="T252" s="156" t="str">
        <f t="shared" si="45"/>
        <v>V45</v>
      </c>
      <c r="U252" s="196">
        <v>43116</v>
      </c>
      <c r="V252" s="195">
        <f t="shared" si="46"/>
        <v>48</v>
      </c>
      <c r="W252" s="156" t="str">
        <f t="shared" si="47"/>
        <v>V45</v>
      </c>
      <c r="X252" s="196">
        <v>43172</v>
      </c>
    </row>
    <row r="253" spans="1:24" x14ac:dyDescent="0.25">
      <c r="A253" s="154" t="s">
        <v>973</v>
      </c>
      <c r="B253" s="154" t="s">
        <v>567</v>
      </c>
      <c r="C253" s="154" t="s">
        <v>1170</v>
      </c>
      <c r="D253" s="154"/>
      <c r="E253" s="160">
        <v>38365</v>
      </c>
      <c r="F253" s="186" t="s">
        <v>300</v>
      </c>
      <c r="G253" s="195">
        <f t="shared" si="36"/>
        <v>12</v>
      </c>
      <c r="H253" s="156" t="str">
        <f t="shared" si="37"/>
        <v>JG13</v>
      </c>
      <c r="I253" s="200">
        <v>43025</v>
      </c>
      <c r="J253" s="195">
        <f t="shared" si="38"/>
        <v>12</v>
      </c>
      <c r="K253" s="156" t="str">
        <f t="shared" si="39"/>
        <v>JG13</v>
      </c>
      <c r="L253" s="196">
        <v>43046</v>
      </c>
      <c r="M253" s="195">
        <f t="shared" si="40"/>
        <v>12</v>
      </c>
      <c r="N253" s="156" t="str">
        <f t="shared" si="41"/>
        <v>JG13</v>
      </c>
      <c r="O253" s="196">
        <v>43074</v>
      </c>
      <c r="P253" s="195">
        <f t="shared" si="42"/>
        <v>12</v>
      </c>
      <c r="Q253" s="156" t="str">
        <f t="shared" si="43"/>
        <v>JG13</v>
      </c>
      <c r="R253" s="196">
        <v>43101</v>
      </c>
      <c r="S253" s="195">
        <f t="shared" si="44"/>
        <v>13</v>
      </c>
      <c r="T253" s="156" t="str">
        <f t="shared" si="45"/>
        <v>JG15</v>
      </c>
      <c r="U253" s="196">
        <v>43116</v>
      </c>
      <c r="V253" s="195">
        <f t="shared" si="46"/>
        <v>13</v>
      </c>
      <c r="W253" s="156" t="str">
        <f t="shared" si="47"/>
        <v>JG15</v>
      </c>
      <c r="X253" s="196">
        <v>43172</v>
      </c>
    </row>
    <row r="254" spans="1:24" x14ac:dyDescent="0.25">
      <c r="A254" s="154" t="s">
        <v>1074</v>
      </c>
      <c r="B254" s="154" t="s">
        <v>1171</v>
      </c>
      <c r="C254" s="154" t="s">
        <v>1172</v>
      </c>
      <c r="D254" s="154"/>
      <c r="E254" s="160">
        <v>37135</v>
      </c>
      <c r="F254" s="187" t="s">
        <v>300</v>
      </c>
      <c r="G254" s="195">
        <f t="shared" si="36"/>
        <v>16</v>
      </c>
      <c r="H254" s="156" t="str">
        <f t="shared" si="37"/>
        <v>JG17</v>
      </c>
      <c r="I254" s="200">
        <v>43025</v>
      </c>
      <c r="J254" s="195">
        <f t="shared" si="38"/>
        <v>16</v>
      </c>
      <c r="K254" s="156" t="str">
        <f t="shared" si="39"/>
        <v>JG17</v>
      </c>
      <c r="L254" s="196">
        <v>43046</v>
      </c>
      <c r="M254" s="195">
        <f t="shared" si="40"/>
        <v>16</v>
      </c>
      <c r="N254" s="156" t="str">
        <f t="shared" si="41"/>
        <v>JG17</v>
      </c>
      <c r="O254" s="196">
        <v>43074</v>
      </c>
      <c r="P254" s="195">
        <f t="shared" si="42"/>
        <v>16</v>
      </c>
      <c r="Q254" s="156" t="str">
        <f t="shared" si="43"/>
        <v>JG17</v>
      </c>
      <c r="R254" s="196">
        <v>43101</v>
      </c>
      <c r="S254" s="195">
        <f t="shared" si="44"/>
        <v>16</v>
      </c>
      <c r="T254" s="156" t="str">
        <f t="shared" si="45"/>
        <v>JG17</v>
      </c>
      <c r="U254" s="196">
        <v>43116</v>
      </c>
      <c r="V254" s="195">
        <f t="shared" si="46"/>
        <v>16</v>
      </c>
      <c r="W254" s="156" t="str">
        <f t="shared" si="47"/>
        <v>JG17</v>
      </c>
      <c r="X254" s="196">
        <v>43172</v>
      </c>
    </row>
    <row r="255" spans="1:24" x14ac:dyDescent="0.25">
      <c r="A255" s="154" t="s">
        <v>569</v>
      </c>
      <c r="B255" s="154" t="s">
        <v>570</v>
      </c>
      <c r="C255" s="154" t="s">
        <v>76</v>
      </c>
      <c r="D255" s="154"/>
      <c r="E255" s="160">
        <v>31532</v>
      </c>
      <c r="F255" s="187" t="s">
        <v>285</v>
      </c>
      <c r="G255" s="195">
        <f t="shared" si="36"/>
        <v>31</v>
      </c>
      <c r="H255" s="156" t="str">
        <f t="shared" si="37"/>
        <v>SM</v>
      </c>
      <c r="I255" s="200">
        <v>43025</v>
      </c>
      <c r="J255" s="195">
        <f t="shared" si="38"/>
        <v>31</v>
      </c>
      <c r="K255" s="156" t="str">
        <f t="shared" si="39"/>
        <v>SM</v>
      </c>
      <c r="L255" s="196">
        <v>43046</v>
      </c>
      <c r="M255" s="195">
        <f t="shared" si="40"/>
        <v>31</v>
      </c>
      <c r="N255" s="156" t="str">
        <f t="shared" si="41"/>
        <v>SM</v>
      </c>
      <c r="O255" s="196">
        <v>43074</v>
      </c>
      <c r="P255" s="195">
        <f t="shared" si="42"/>
        <v>31</v>
      </c>
      <c r="Q255" s="156" t="str">
        <f t="shared" si="43"/>
        <v>SM</v>
      </c>
      <c r="R255" s="196">
        <v>43101</v>
      </c>
      <c r="S255" s="195">
        <f t="shared" si="44"/>
        <v>31</v>
      </c>
      <c r="T255" s="156" t="str">
        <f t="shared" si="45"/>
        <v>SM</v>
      </c>
      <c r="U255" s="196">
        <v>43116</v>
      </c>
      <c r="V255" s="195">
        <f t="shared" si="46"/>
        <v>31</v>
      </c>
      <c r="W255" s="156" t="str">
        <f t="shared" si="47"/>
        <v>SM</v>
      </c>
      <c r="X255" s="196">
        <v>43172</v>
      </c>
    </row>
    <row r="256" spans="1:24" x14ac:dyDescent="0.25">
      <c r="A256" s="154" t="s">
        <v>572</v>
      </c>
      <c r="B256" s="154" t="s">
        <v>570</v>
      </c>
      <c r="C256" s="154" t="s">
        <v>68</v>
      </c>
      <c r="D256" s="154"/>
      <c r="E256" s="158">
        <v>31102</v>
      </c>
      <c r="F256" s="191" t="s">
        <v>300</v>
      </c>
      <c r="G256" s="195">
        <f t="shared" si="36"/>
        <v>32</v>
      </c>
      <c r="H256" s="156" t="str">
        <f t="shared" si="37"/>
        <v>SW</v>
      </c>
      <c r="I256" s="200">
        <v>43025</v>
      </c>
      <c r="J256" s="195">
        <f t="shared" si="38"/>
        <v>32</v>
      </c>
      <c r="K256" s="156" t="str">
        <f t="shared" si="39"/>
        <v>SW</v>
      </c>
      <c r="L256" s="196">
        <v>43046</v>
      </c>
      <c r="M256" s="195">
        <f t="shared" si="40"/>
        <v>32</v>
      </c>
      <c r="N256" s="156" t="str">
        <f t="shared" si="41"/>
        <v>SW</v>
      </c>
      <c r="O256" s="196">
        <v>43074</v>
      </c>
      <c r="P256" s="195">
        <f t="shared" si="42"/>
        <v>32</v>
      </c>
      <c r="Q256" s="156" t="str">
        <f t="shared" si="43"/>
        <v>SW</v>
      </c>
      <c r="R256" s="196">
        <v>43101</v>
      </c>
      <c r="S256" s="195">
        <f t="shared" si="44"/>
        <v>32</v>
      </c>
      <c r="T256" s="156" t="str">
        <f t="shared" si="45"/>
        <v>SW</v>
      </c>
      <c r="U256" s="196">
        <v>43116</v>
      </c>
      <c r="V256" s="195">
        <f t="shared" si="46"/>
        <v>33</v>
      </c>
      <c r="W256" s="156" t="str">
        <f t="shared" si="47"/>
        <v>SW</v>
      </c>
      <c r="X256" s="196">
        <v>43172</v>
      </c>
    </row>
    <row r="257" spans="1:24" x14ac:dyDescent="0.25">
      <c r="A257" s="154" t="s">
        <v>708</v>
      </c>
      <c r="B257" s="154" t="s">
        <v>1173</v>
      </c>
      <c r="C257" s="154" t="s">
        <v>1174</v>
      </c>
      <c r="D257" s="154"/>
      <c r="E257" s="160">
        <v>33067</v>
      </c>
      <c r="F257" s="187" t="s">
        <v>300</v>
      </c>
      <c r="G257" s="195">
        <f t="shared" si="36"/>
        <v>27</v>
      </c>
      <c r="H257" s="156" t="str">
        <f t="shared" si="37"/>
        <v>SW</v>
      </c>
      <c r="I257" s="200">
        <v>43025</v>
      </c>
      <c r="J257" s="195">
        <f t="shared" si="38"/>
        <v>27</v>
      </c>
      <c r="K257" s="156" t="str">
        <f t="shared" si="39"/>
        <v>SW</v>
      </c>
      <c r="L257" s="196">
        <v>43046</v>
      </c>
      <c r="M257" s="195">
        <f t="shared" si="40"/>
        <v>27</v>
      </c>
      <c r="N257" s="156" t="str">
        <f t="shared" si="41"/>
        <v>SW</v>
      </c>
      <c r="O257" s="196">
        <v>43074</v>
      </c>
      <c r="P257" s="195">
        <f t="shared" si="42"/>
        <v>27</v>
      </c>
      <c r="Q257" s="156" t="str">
        <f t="shared" si="43"/>
        <v>SW</v>
      </c>
      <c r="R257" s="196">
        <v>43101</v>
      </c>
      <c r="S257" s="195">
        <f t="shared" si="44"/>
        <v>27</v>
      </c>
      <c r="T257" s="156" t="str">
        <f t="shared" si="45"/>
        <v>SW</v>
      </c>
      <c r="U257" s="196">
        <v>43116</v>
      </c>
      <c r="V257" s="195">
        <f t="shared" si="46"/>
        <v>27</v>
      </c>
      <c r="W257" s="156" t="str">
        <f t="shared" si="47"/>
        <v>SW</v>
      </c>
      <c r="X257" s="196">
        <v>43172</v>
      </c>
    </row>
    <row r="258" spans="1:24" x14ac:dyDescent="0.25">
      <c r="A258" s="154" t="s">
        <v>1175</v>
      </c>
      <c r="B258" s="154" t="s">
        <v>1176</v>
      </c>
      <c r="C258" s="154" t="s">
        <v>1177</v>
      </c>
      <c r="D258" s="154"/>
      <c r="E258" s="160">
        <v>38848</v>
      </c>
      <c r="F258" s="187" t="s">
        <v>285</v>
      </c>
      <c r="G258" s="195">
        <f t="shared" ref="G258:G321" si="48">ROUNDDOWN((I258-E258)/365,0)</f>
        <v>11</v>
      </c>
      <c r="H258" s="156" t="str">
        <f t="shared" ref="H258:H321" si="49">VLOOKUP(CONCATENATE(F258,G258),Z$1:AA$199,2,FALSE)</f>
        <v>JB13</v>
      </c>
      <c r="I258" s="200">
        <v>43025</v>
      </c>
      <c r="J258" s="195">
        <f t="shared" ref="J258:J321" si="50">ROUNDDOWN((L258-E258)/365,0)</f>
        <v>11</v>
      </c>
      <c r="K258" s="156" t="str">
        <f t="shared" ref="K258:K321" si="51">VLOOKUP(CONCATENATE(F258,J258),Z$1:AA$199,2,FALSE)</f>
        <v>JB13</v>
      </c>
      <c r="L258" s="196">
        <v>43046</v>
      </c>
      <c r="M258" s="195">
        <f t="shared" ref="M258:M321" si="52">ROUNDDOWN((O258-E258)/365,0)</f>
        <v>11</v>
      </c>
      <c r="N258" s="156" t="str">
        <f t="shared" ref="N258:N321" si="53">VLOOKUP(CONCATENATE(F258,M258),Z$1:AA$199,2,FALSE)</f>
        <v>JB13</v>
      </c>
      <c r="O258" s="196">
        <v>43074</v>
      </c>
      <c r="P258" s="195">
        <f t="shared" ref="P258:P321" si="54">ROUNDDOWN((R258-E258)/365,0)</f>
        <v>11</v>
      </c>
      <c r="Q258" s="156" t="str">
        <f t="shared" ref="Q258:Q321" si="55">VLOOKUP(CONCATENATE(F258,P258),Z$1:AA$199,2,FALSE)</f>
        <v>JB13</v>
      </c>
      <c r="R258" s="196">
        <v>43101</v>
      </c>
      <c r="S258" s="195">
        <f t="shared" ref="S258:S321" si="56">ROUNDDOWN((U258-E258)/365,0)</f>
        <v>11</v>
      </c>
      <c r="T258" s="156" t="str">
        <f t="shared" ref="T258:T321" si="57">VLOOKUP(CONCATENATE(F258,S258),Z$1:AA$199,2,FALSE)</f>
        <v>JB13</v>
      </c>
      <c r="U258" s="196">
        <v>43116</v>
      </c>
      <c r="V258" s="195">
        <f t="shared" ref="V258:V321" si="58">ROUNDDOWN((X258-E258)/365,0)</f>
        <v>11</v>
      </c>
      <c r="W258" s="156" t="str">
        <f t="shared" ref="W258:W321" si="59">VLOOKUP(CONCATENATE(F258,V258),Z$1:AA$199,2,FALSE)</f>
        <v>JB13</v>
      </c>
      <c r="X258" s="196">
        <v>43172</v>
      </c>
    </row>
    <row r="259" spans="1:24" x14ac:dyDescent="0.25">
      <c r="A259" s="154" t="s">
        <v>1178</v>
      </c>
      <c r="B259" s="154" t="s">
        <v>1176</v>
      </c>
      <c r="C259" s="154" t="s">
        <v>1179</v>
      </c>
      <c r="D259" s="154"/>
      <c r="E259" s="160">
        <v>38339</v>
      </c>
      <c r="F259" s="187" t="s">
        <v>285</v>
      </c>
      <c r="G259" s="195">
        <f t="shared" si="48"/>
        <v>12</v>
      </c>
      <c r="H259" s="156" t="str">
        <f t="shared" si="49"/>
        <v>JB13</v>
      </c>
      <c r="I259" s="200">
        <v>43025</v>
      </c>
      <c r="J259" s="195">
        <f t="shared" si="50"/>
        <v>12</v>
      </c>
      <c r="K259" s="156" t="str">
        <f t="shared" si="51"/>
        <v>JB13</v>
      </c>
      <c r="L259" s="196">
        <v>43046</v>
      </c>
      <c r="M259" s="195">
        <f t="shared" si="52"/>
        <v>12</v>
      </c>
      <c r="N259" s="156" t="str">
        <f t="shared" si="53"/>
        <v>JB13</v>
      </c>
      <c r="O259" s="196">
        <v>43074</v>
      </c>
      <c r="P259" s="195">
        <f t="shared" si="54"/>
        <v>13</v>
      </c>
      <c r="Q259" s="156" t="str">
        <f t="shared" si="55"/>
        <v>JB15</v>
      </c>
      <c r="R259" s="196">
        <v>43101</v>
      </c>
      <c r="S259" s="195">
        <f t="shared" si="56"/>
        <v>13</v>
      </c>
      <c r="T259" s="156" t="str">
        <f t="shared" si="57"/>
        <v>JB15</v>
      </c>
      <c r="U259" s="196">
        <v>43116</v>
      </c>
      <c r="V259" s="195">
        <f t="shared" si="58"/>
        <v>13</v>
      </c>
      <c r="W259" s="156" t="str">
        <f t="shared" si="59"/>
        <v>JB15</v>
      </c>
      <c r="X259" s="196">
        <v>43172</v>
      </c>
    </row>
    <row r="260" spans="1:24" x14ac:dyDescent="0.25">
      <c r="A260" s="154" t="s">
        <v>394</v>
      </c>
      <c r="B260" s="154" t="s">
        <v>1176</v>
      </c>
      <c r="C260" s="255" t="s">
        <v>262</v>
      </c>
      <c r="D260" s="255"/>
      <c r="E260" s="158">
        <v>23564</v>
      </c>
      <c r="F260" s="191" t="s">
        <v>285</v>
      </c>
      <c r="G260" s="195">
        <f t="shared" si="48"/>
        <v>53</v>
      </c>
      <c r="H260" s="156" t="str">
        <f t="shared" si="49"/>
        <v>V50</v>
      </c>
      <c r="I260" s="200">
        <v>43025</v>
      </c>
      <c r="J260" s="195">
        <f t="shared" si="50"/>
        <v>53</v>
      </c>
      <c r="K260" s="156" t="str">
        <f t="shared" si="51"/>
        <v>V50</v>
      </c>
      <c r="L260" s="196">
        <v>43046</v>
      </c>
      <c r="M260" s="195">
        <f t="shared" si="52"/>
        <v>53</v>
      </c>
      <c r="N260" s="156" t="str">
        <f t="shared" si="53"/>
        <v>V50</v>
      </c>
      <c r="O260" s="196">
        <v>43074</v>
      </c>
      <c r="P260" s="195">
        <f t="shared" si="54"/>
        <v>53</v>
      </c>
      <c r="Q260" s="156" t="str">
        <f t="shared" si="55"/>
        <v>V50</v>
      </c>
      <c r="R260" s="196">
        <v>43101</v>
      </c>
      <c r="S260" s="195">
        <f t="shared" si="56"/>
        <v>53</v>
      </c>
      <c r="T260" s="156" t="str">
        <f t="shared" si="57"/>
        <v>V50</v>
      </c>
      <c r="U260" s="196">
        <v>43116</v>
      </c>
      <c r="V260" s="195">
        <f t="shared" si="58"/>
        <v>53</v>
      </c>
      <c r="W260" s="156" t="str">
        <f t="shared" si="59"/>
        <v>V50</v>
      </c>
      <c r="X260" s="196">
        <v>43172</v>
      </c>
    </row>
    <row r="261" spans="1:24" x14ac:dyDescent="0.25">
      <c r="A261" s="161" t="s">
        <v>1165</v>
      </c>
      <c r="B261" s="161" t="s">
        <v>1180</v>
      </c>
      <c r="C261" s="154" t="s">
        <v>1181</v>
      </c>
      <c r="D261" s="154"/>
      <c r="E261" s="160">
        <v>31556</v>
      </c>
      <c r="F261" s="188" t="s">
        <v>300</v>
      </c>
      <c r="G261" s="195">
        <f t="shared" si="48"/>
        <v>31</v>
      </c>
      <c r="H261" s="156" t="str">
        <f t="shared" si="49"/>
        <v>SW</v>
      </c>
      <c r="I261" s="200">
        <v>43025</v>
      </c>
      <c r="J261" s="195">
        <f t="shared" si="50"/>
        <v>31</v>
      </c>
      <c r="K261" s="156" t="str">
        <f t="shared" si="51"/>
        <v>SW</v>
      </c>
      <c r="L261" s="196">
        <v>43046</v>
      </c>
      <c r="M261" s="195">
        <f t="shared" si="52"/>
        <v>31</v>
      </c>
      <c r="N261" s="156" t="str">
        <f t="shared" si="53"/>
        <v>SW</v>
      </c>
      <c r="O261" s="196">
        <v>43074</v>
      </c>
      <c r="P261" s="195">
        <f t="shared" si="54"/>
        <v>31</v>
      </c>
      <c r="Q261" s="156" t="str">
        <f t="shared" si="55"/>
        <v>SW</v>
      </c>
      <c r="R261" s="196">
        <v>43101</v>
      </c>
      <c r="S261" s="195">
        <f t="shared" si="56"/>
        <v>31</v>
      </c>
      <c r="T261" s="156" t="str">
        <f t="shared" si="57"/>
        <v>SW</v>
      </c>
      <c r="U261" s="196">
        <v>43116</v>
      </c>
      <c r="V261" s="195">
        <f t="shared" si="58"/>
        <v>31</v>
      </c>
      <c r="W261" s="156" t="str">
        <f t="shared" si="59"/>
        <v>SW</v>
      </c>
      <c r="X261" s="196">
        <v>43172</v>
      </c>
    </row>
    <row r="262" spans="1:24" x14ac:dyDescent="0.25">
      <c r="A262" s="154" t="s">
        <v>785</v>
      </c>
      <c r="B262" s="154" t="s">
        <v>1182</v>
      </c>
      <c r="C262" s="154" t="s">
        <v>140</v>
      </c>
      <c r="D262" s="154"/>
      <c r="E262" s="160">
        <v>37988</v>
      </c>
      <c r="F262" s="187" t="s">
        <v>285</v>
      </c>
      <c r="G262" s="195">
        <f t="shared" si="48"/>
        <v>13</v>
      </c>
      <c r="H262" s="156" t="str">
        <f t="shared" si="49"/>
        <v>JB15</v>
      </c>
      <c r="I262" s="200">
        <v>43025</v>
      </c>
      <c r="J262" s="195">
        <f t="shared" si="50"/>
        <v>13</v>
      </c>
      <c r="K262" s="156" t="str">
        <f t="shared" si="51"/>
        <v>JB15</v>
      </c>
      <c r="L262" s="196">
        <v>43046</v>
      </c>
      <c r="M262" s="195">
        <f t="shared" si="52"/>
        <v>13</v>
      </c>
      <c r="N262" s="156" t="str">
        <f t="shared" si="53"/>
        <v>JB15</v>
      </c>
      <c r="O262" s="196">
        <v>43074</v>
      </c>
      <c r="P262" s="195">
        <f t="shared" si="54"/>
        <v>14</v>
      </c>
      <c r="Q262" s="156" t="str">
        <f t="shared" si="55"/>
        <v>JB15</v>
      </c>
      <c r="R262" s="196">
        <v>43101</v>
      </c>
      <c r="S262" s="195">
        <f t="shared" si="56"/>
        <v>14</v>
      </c>
      <c r="T262" s="156" t="str">
        <f t="shared" si="57"/>
        <v>JB15</v>
      </c>
      <c r="U262" s="196">
        <v>43116</v>
      </c>
      <c r="V262" s="195">
        <f t="shared" si="58"/>
        <v>14</v>
      </c>
      <c r="W262" s="156" t="str">
        <f t="shared" si="59"/>
        <v>JB15</v>
      </c>
      <c r="X262" s="196">
        <v>43172</v>
      </c>
    </row>
    <row r="263" spans="1:24" x14ac:dyDescent="0.25">
      <c r="A263" s="154" t="s">
        <v>1183</v>
      </c>
      <c r="B263" s="154" t="s">
        <v>1184</v>
      </c>
      <c r="C263" s="154" t="s">
        <v>1185</v>
      </c>
      <c r="D263" s="154"/>
      <c r="E263" s="160">
        <v>37389</v>
      </c>
      <c r="F263" s="187" t="s">
        <v>300</v>
      </c>
      <c r="G263" s="195">
        <f t="shared" si="48"/>
        <v>15</v>
      </c>
      <c r="H263" s="156" t="str">
        <f t="shared" si="49"/>
        <v>JG17</v>
      </c>
      <c r="I263" s="200">
        <v>43025</v>
      </c>
      <c r="J263" s="195">
        <f t="shared" si="50"/>
        <v>15</v>
      </c>
      <c r="K263" s="156" t="str">
        <f t="shared" si="51"/>
        <v>JG17</v>
      </c>
      <c r="L263" s="196">
        <v>43046</v>
      </c>
      <c r="M263" s="195">
        <f t="shared" si="52"/>
        <v>15</v>
      </c>
      <c r="N263" s="156" t="str">
        <f t="shared" si="53"/>
        <v>JG17</v>
      </c>
      <c r="O263" s="196">
        <v>43074</v>
      </c>
      <c r="P263" s="195">
        <f t="shared" si="54"/>
        <v>15</v>
      </c>
      <c r="Q263" s="156" t="str">
        <f t="shared" si="55"/>
        <v>JG17</v>
      </c>
      <c r="R263" s="196">
        <v>43101</v>
      </c>
      <c r="S263" s="195">
        <f t="shared" si="56"/>
        <v>15</v>
      </c>
      <c r="T263" s="156" t="str">
        <f t="shared" si="57"/>
        <v>JG17</v>
      </c>
      <c r="U263" s="196">
        <v>43116</v>
      </c>
      <c r="V263" s="195">
        <f t="shared" si="58"/>
        <v>15</v>
      </c>
      <c r="W263" s="156" t="str">
        <f t="shared" si="59"/>
        <v>JG17</v>
      </c>
      <c r="X263" s="196">
        <v>43172</v>
      </c>
    </row>
    <row r="264" spans="1:24" x14ac:dyDescent="0.25">
      <c r="A264" s="154" t="s">
        <v>574</v>
      </c>
      <c r="B264" s="154" t="s">
        <v>575</v>
      </c>
      <c r="C264" s="154" t="s">
        <v>102</v>
      </c>
      <c r="D264" s="154"/>
      <c r="E264" s="160">
        <v>38083</v>
      </c>
      <c r="F264" s="186" t="s">
        <v>300</v>
      </c>
      <c r="G264" s="195">
        <f t="shared" si="48"/>
        <v>13</v>
      </c>
      <c r="H264" s="156" t="str">
        <f t="shared" si="49"/>
        <v>JG15</v>
      </c>
      <c r="I264" s="200">
        <v>43025</v>
      </c>
      <c r="J264" s="195">
        <f t="shared" si="50"/>
        <v>13</v>
      </c>
      <c r="K264" s="156" t="str">
        <f t="shared" si="51"/>
        <v>JG15</v>
      </c>
      <c r="L264" s="196">
        <v>43046</v>
      </c>
      <c r="M264" s="195">
        <f t="shared" si="52"/>
        <v>13</v>
      </c>
      <c r="N264" s="156" t="str">
        <f t="shared" si="53"/>
        <v>JG15</v>
      </c>
      <c r="O264" s="196">
        <v>43074</v>
      </c>
      <c r="P264" s="195">
        <f t="shared" si="54"/>
        <v>13</v>
      </c>
      <c r="Q264" s="156" t="str">
        <f t="shared" si="55"/>
        <v>JG15</v>
      </c>
      <c r="R264" s="196">
        <v>43101</v>
      </c>
      <c r="S264" s="195">
        <f t="shared" si="56"/>
        <v>13</v>
      </c>
      <c r="T264" s="156" t="str">
        <f t="shared" si="57"/>
        <v>JG15</v>
      </c>
      <c r="U264" s="196">
        <v>43116</v>
      </c>
      <c r="V264" s="195">
        <f t="shared" si="58"/>
        <v>13</v>
      </c>
      <c r="W264" s="156" t="str">
        <f t="shared" si="59"/>
        <v>JG15</v>
      </c>
      <c r="X264" s="196">
        <v>43172</v>
      </c>
    </row>
    <row r="265" spans="1:24" x14ac:dyDescent="0.25">
      <c r="A265" s="154" t="s">
        <v>342</v>
      </c>
      <c r="B265" s="154" t="s">
        <v>575</v>
      </c>
      <c r="C265" s="154" t="s">
        <v>119</v>
      </c>
      <c r="D265" s="154"/>
      <c r="E265" s="160">
        <v>36078</v>
      </c>
      <c r="F265" s="187" t="s">
        <v>285</v>
      </c>
      <c r="G265" s="195">
        <f t="shared" si="48"/>
        <v>19</v>
      </c>
      <c r="H265" s="156" t="str">
        <f t="shared" si="49"/>
        <v>SM</v>
      </c>
      <c r="I265" s="200">
        <v>43025</v>
      </c>
      <c r="J265" s="195">
        <f t="shared" si="50"/>
        <v>19</v>
      </c>
      <c r="K265" s="156" t="str">
        <f t="shared" si="51"/>
        <v>SM</v>
      </c>
      <c r="L265" s="196">
        <v>43046</v>
      </c>
      <c r="M265" s="195">
        <f t="shared" si="52"/>
        <v>19</v>
      </c>
      <c r="N265" s="156" t="str">
        <f t="shared" si="53"/>
        <v>SM</v>
      </c>
      <c r="O265" s="196">
        <v>43074</v>
      </c>
      <c r="P265" s="195">
        <f t="shared" si="54"/>
        <v>19</v>
      </c>
      <c r="Q265" s="156" t="str">
        <f t="shared" si="55"/>
        <v>SM</v>
      </c>
      <c r="R265" s="196">
        <v>43101</v>
      </c>
      <c r="S265" s="195">
        <f t="shared" si="56"/>
        <v>19</v>
      </c>
      <c r="T265" s="156" t="str">
        <f t="shared" si="57"/>
        <v>SM</v>
      </c>
      <c r="U265" s="196">
        <v>43116</v>
      </c>
      <c r="V265" s="195">
        <f t="shared" si="58"/>
        <v>19</v>
      </c>
      <c r="W265" s="156" t="str">
        <f t="shared" si="59"/>
        <v>SM</v>
      </c>
      <c r="X265" s="196">
        <v>43172</v>
      </c>
    </row>
    <row r="266" spans="1:24" x14ac:dyDescent="0.25">
      <c r="A266" s="164" t="s">
        <v>577</v>
      </c>
      <c r="B266" s="164" t="s">
        <v>575</v>
      </c>
      <c r="C266" s="154" t="s">
        <v>148</v>
      </c>
      <c r="D266" s="154"/>
      <c r="E266" s="167">
        <v>30009</v>
      </c>
      <c r="F266" s="189" t="s">
        <v>300</v>
      </c>
      <c r="G266" s="195">
        <f t="shared" si="48"/>
        <v>35</v>
      </c>
      <c r="H266" s="156" t="str">
        <f t="shared" si="49"/>
        <v>F35</v>
      </c>
      <c r="I266" s="200">
        <v>43025</v>
      </c>
      <c r="J266" s="195">
        <f t="shared" si="50"/>
        <v>35</v>
      </c>
      <c r="K266" s="156" t="str">
        <f t="shared" si="51"/>
        <v>F35</v>
      </c>
      <c r="L266" s="196">
        <v>43046</v>
      </c>
      <c r="M266" s="195">
        <f t="shared" si="52"/>
        <v>35</v>
      </c>
      <c r="N266" s="156" t="str">
        <f t="shared" si="53"/>
        <v>F35</v>
      </c>
      <c r="O266" s="196">
        <v>43074</v>
      </c>
      <c r="P266" s="195">
        <f t="shared" si="54"/>
        <v>35</v>
      </c>
      <c r="Q266" s="156" t="str">
        <f t="shared" si="55"/>
        <v>F35</v>
      </c>
      <c r="R266" s="196">
        <v>43101</v>
      </c>
      <c r="S266" s="195">
        <f t="shared" si="56"/>
        <v>35</v>
      </c>
      <c r="T266" s="156" t="str">
        <f t="shared" si="57"/>
        <v>F35</v>
      </c>
      <c r="U266" s="196">
        <v>43116</v>
      </c>
      <c r="V266" s="195">
        <f t="shared" si="58"/>
        <v>36</v>
      </c>
      <c r="W266" s="156" t="str">
        <f t="shared" si="59"/>
        <v>F35</v>
      </c>
      <c r="X266" s="196">
        <v>43172</v>
      </c>
    </row>
    <row r="267" spans="1:24" x14ac:dyDescent="0.25">
      <c r="A267" s="164" t="s">
        <v>579</v>
      </c>
      <c r="B267" s="164" t="s">
        <v>575</v>
      </c>
      <c r="C267" s="154" t="s">
        <v>580</v>
      </c>
      <c r="D267" s="154"/>
      <c r="E267" s="167">
        <v>28721</v>
      </c>
      <c r="F267" s="189" t="s">
        <v>285</v>
      </c>
      <c r="G267" s="195">
        <f t="shared" si="48"/>
        <v>39</v>
      </c>
      <c r="H267" s="156" t="str">
        <f t="shared" si="49"/>
        <v>SM</v>
      </c>
      <c r="I267" s="200">
        <v>43025</v>
      </c>
      <c r="J267" s="195">
        <f t="shared" si="50"/>
        <v>39</v>
      </c>
      <c r="K267" s="156" t="str">
        <f t="shared" si="51"/>
        <v>SM</v>
      </c>
      <c r="L267" s="196">
        <v>43046</v>
      </c>
      <c r="M267" s="195">
        <f t="shared" si="52"/>
        <v>39</v>
      </c>
      <c r="N267" s="156" t="str">
        <f t="shared" si="53"/>
        <v>SM</v>
      </c>
      <c r="O267" s="196">
        <v>43074</v>
      </c>
      <c r="P267" s="195">
        <f t="shared" si="54"/>
        <v>39</v>
      </c>
      <c r="Q267" s="156" t="str">
        <f t="shared" si="55"/>
        <v>SM</v>
      </c>
      <c r="R267" s="196">
        <v>43101</v>
      </c>
      <c r="S267" s="195">
        <f t="shared" si="56"/>
        <v>39</v>
      </c>
      <c r="T267" s="156" t="str">
        <f t="shared" si="57"/>
        <v>SM</v>
      </c>
      <c r="U267" s="196">
        <v>43116</v>
      </c>
      <c r="V267" s="195">
        <f t="shared" si="58"/>
        <v>39</v>
      </c>
      <c r="W267" s="156" t="str">
        <f t="shared" si="59"/>
        <v>SM</v>
      </c>
      <c r="X267" s="196">
        <v>43172</v>
      </c>
    </row>
    <row r="268" spans="1:24" x14ac:dyDescent="0.25">
      <c r="A268" s="159" t="s">
        <v>1186</v>
      </c>
      <c r="B268" s="159" t="s">
        <v>1187</v>
      </c>
      <c r="C268" s="154" t="s">
        <v>1188</v>
      </c>
      <c r="D268" s="154"/>
      <c r="E268" s="160">
        <v>22438</v>
      </c>
      <c r="F268" s="186" t="s">
        <v>285</v>
      </c>
      <c r="G268" s="195">
        <f t="shared" si="48"/>
        <v>56</v>
      </c>
      <c r="H268" s="156" t="str">
        <f t="shared" si="49"/>
        <v>V55</v>
      </c>
      <c r="I268" s="200">
        <v>43025</v>
      </c>
      <c r="J268" s="195">
        <f t="shared" si="50"/>
        <v>56</v>
      </c>
      <c r="K268" s="156" t="str">
        <f t="shared" si="51"/>
        <v>V55</v>
      </c>
      <c r="L268" s="196">
        <v>43046</v>
      </c>
      <c r="M268" s="195">
        <f t="shared" si="52"/>
        <v>56</v>
      </c>
      <c r="N268" s="156" t="str">
        <f t="shared" si="53"/>
        <v>V55</v>
      </c>
      <c r="O268" s="196">
        <v>43074</v>
      </c>
      <c r="P268" s="195">
        <f t="shared" si="54"/>
        <v>56</v>
      </c>
      <c r="Q268" s="156" t="str">
        <f t="shared" si="55"/>
        <v>V55</v>
      </c>
      <c r="R268" s="196">
        <v>43101</v>
      </c>
      <c r="S268" s="195">
        <f t="shared" si="56"/>
        <v>56</v>
      </c>
      <c r="T268" s="156" t="str">
        <f t="shared" si="57"/>
        <v>V55</v>
      </c>
      <c r="U268" s="196">
        <v>43116</v>
      </c>
      <c r="V268" s="195">
        <f t="shared" si="58"/>
        <v>56</v>
      </c>
      <c r="W268" s="156" t="str">
        <f t="shared" si="59"/>
        <v>V55</v>
      </c>
      <c r="X268" s="196">
        <v>43172</v>
      </c>
    </row>
    <row r="269" spans="1:24" x14ac:dyDescent="0.25">
      <c r="A269" s="159" t="s">
        <v>1189</v>
      </c>
      <c r="B269" s="159" t="s">
        <v>1187</v>
      </c>
      <c r="C269" s="154" t="s">
        <v>1190</v>
      </c>
      <c r="D269" s="154"/>
      <c r="E269" s="160">
        <v>36089</v>
      </c>
      <c r="F269" s="187" t="s">
        <v>285</v>
      </c>
      <c r="G269" s="195">
        <f t="shared" si="48"/>
        <v>19</v>
      </c>
      <c r="H269" s="156" t="str">
        <f t="shared" si="49"/>
        <v>SM</v>
      </c>
      <c r="I269" s="200">
        <v>43025</v>
      </c>
      <c r="J269" s="195">
        <f t="shared" si="50"/>
        <v>19</v>
      </c>
      <c r="K269" s="156" t="str">
        <f t="shared" si="51"/>
        <v>SM</v>
      </c>
      <c r="L269" s="196">
        <v>43046</v>
      </c>
      <c r="M269" s="195">
        <f t="shared" si="52"/>
        <v>19</v>
      </c>
      <c r="N269" s="156" t="str">
        <f t="shared" si="53"/>
        <v>SM</v>
      </c>
      <c r="O269" s="196">
        <v>43074</v>
      </c>
      <c r="P269" s="195">
        <f t="shared" si="54"/>
        <v>19</v>
      </c>
      <c r="Q269" s="156" t="str">
        <f t="shared" si="55"/>
        <v>SM</v>
      </c>
      <c r="R269" s="196">
        <v>43101</v>
      </c>
      <c r="S269" s="195">
        <f t="shared" si="56"/>
        <v>19</v>
      </c>
      <c r="T269" s="156" t="str">
        <f t="shared" si="57"/>
        <v>SM</v>
      </c>
      <c r="U269" s="196">
        <v>43116</v>
      </c>
      <c r="V269" s="195">
        <f t="shared" si="58"/>
        <v>19</v>
      </c>
      <c r="W269" s="156" t="str">
        <f t="shared" si="59"/>
        <v>SM</v>
      </c>
      <c r="X269" s="196">
        <v>43172</v>
      </c>
    </row>
    <row r="270" spans="1:24" x14ac:dyDescent="0.25">
      <c r="A270" s="154" t="s">
        <v>1191</v>
      </c>
      <c r="B270" s="154" t="s">
        <v>1192</v>
      </c>
      <c r="C270" s="154" t="s">
        <v>1193</v>
      </c>
      <c r="D270" s="154"/>
      <c r="E270" s="160">
        <v>33097</v>
      </c>
      <c r="F270" s="187" t="s">
        <v>300</v>
      </c>
      <c r="G270" s="195">
        <f t="shared" si="48"/>
        <v>27</v>
      </c>
      <c r="H270" s="156" t="str">
        <f t="shared" si="49"/>
        <v>SW</v>
      </c>
      <c r="I270" s="200">
        <v>43025</v>
      </c>
      <c r="J270" s="195">
        <f t="shared" si="50"/>
        <v>27</v>
      </c>
      <c r="K270" s="156" t="str">
        <f t="shared" si="51"/>
        <v>SW</v>
      </c>
      <c r="L270" s="196">
        <v>43046</v>
      </c>
      <c r="M270" s="195">
        <f t="shared" si="52"/>
        <v>27</v>
      </c>
      <c r="N270" s="156" t="str">
        <f t="shared" si="53"/>
        <v>SW</v>
      </c>
      <c r="O270" s="196">
        <v>43074</v>
      </c>
      <c r="P270" s="195">
        <f t="shared" si="54"/>
        <v>27</v>
      </c>
      <c r="Q270" s="156" t="str">
        <f t="shared" si="55"/>
        <v>SW</v>
      </c>
      <c r="R270" s="196">
        <v>43101</v>
      </c>
      <c r="S270" s="195">
        <f t="shared" si="56"/>
        <v>27</v>
      </c>
      <c r="T270" s="156" t="str">
        <f t="shared" si="57"/>
        <v>SW</v>
      </c>
      <c r="U270" s="196">
        <v>43116</v>
      </c>
      <c r="V270" s="195">
        <f t="shared" si="58"/>
        <v>27</v>
      </c>
      <c r="W270" s="156" t="str">
        <f t="shared" si="59"/>
        <v>SW</v>
      </c>
      <c r="X270" s="196">
        <v>43172</v>
      </c>
    </row>
    <row r="271" spans="1:24" x14ac:dyDescent="0.25">
      <c r="A271" s="154" t="s">
        <v>1194</v>
      </c>
      <c r="B271" s="154" t="s">
        <v>1195</v>
      </c>
      <c r="C271" s="154" t="s">
        <v>1196</v>
      </c>
      <c r="D271" s="154"/>
      <c r="E271" s="160">
        <v>38642</v>
      </c>
      <c r="F271" s="187" t="s">
        <v>285</v>
      </c>
      <c r="G271" s="195">
        <f t="shared" si="48"/>
        <v>12</v>
      </c>
      <c r="H271" s="156" t="str">
        <f t="shared" si="49"/>
        <v>JB13</v>
      </c>
      <c r="I271" s="200">
        <v>43025</v>
      </c>
      <c r="J271" s="195">
        <f t="shared" si="50"/>
        <v>12</v>
      </c>
      <c r="K271" s="156" t="str">
        <f t="shared" si="51"/>
        <v>JB13</v>
      </c>
      <c r="L271" s="196">
        <v>43046</v>
      </c>
      <c r="M271" s="195">
        <f t="shared" si="52"/>
        <v>12</v>
      </c>
      <c r="N271" s="156" t="str">
        <f t="shared" si="53"/>
        <v>JB13</v>
      </c>
      <c r="O271" s="196">
        <v>43074</v>
      </c>
      <c r="P271" s="195">
        <f t="shared" si="54"/>
        <v>12</v>
      </c>
      <c r="Q271" s="156" t="str">
        <f t="shared" si="55"/>
        <v>JB13</v>
      </c>
      <c r="R271" s="196">
        <v>43101</v>
      </c>
      <c r="S271" s="195">
        <f t="shared" si="56"/>
        <v>12</v>
      </c>
      <c r="T271" s="156" t="str">
        <f t="shared" si="57"/>
        <v>JB13</v>
      </c>
      <c r="U271" s="196">
        <v>43116</v>
      </c>
      <c r="V271" s="195">
        <f t="shared" si="58"/>
        <v>12</v>
      </c>
      <c r="W271" s="156" t="str">
        <f t="shared" si="59"/>
        <v>JB13</v>
      </c>
      <c r="X271" s="196">
        <v>43172</v>
      </c>
    </row>
    <row r="272" spans="1:24" x14ac:dyDescent="0.25">
      <c r="A272" s="154" t="s">
        <v>1197</v>
      </c>
      <c r="B272" s="154" t="s">
        <v>1195</v>
      </c>
      <c r="C272" s="154" t="s">
        <v>1198</v>
      </c>
      <c r="D272" s="154"/>
      <c r="E272" s="160">
        <v>37864</v>
      </c>
      <c r="F272" s="187" t="s">
        <v>285</v>
      </c>
      <c r="G272" s="195">
        <f t="shared" si="48"/>
        <v>14</v>
      </c>
      <c r="H272" s="156" t="str">
        <f t="shared" si="49"/>
        <v>JB15</v>
      </c>
      <c r="I272" s="200">
        <v>43025</v>
      </c>
      <c r="J272" s="195">
        <f t="shared" si="50"/>
        <v>14</v>
      </c>
      <c r="K272" s="156" t="str">
        <f t="shared" si="51"/>
        <v>JB15</v>
      </c>
      <c r="L272" s="196">
        <v>43046</v>
      </c>
      <c r="M272" s="195">
        <f t="shared" si="52"/>
        <v>14</v>
      </c>
      <c r="N272" s="156" t="str">
        <f t="shared" si="53"/>
        <v>JB15</v>
      </c>
      <c r="O272" s="196">
        <v>43074</v>
      </c>
      <c r="P272" s="195">
        <f t="shared" si="54"/>
        <v>14</v>
      </c>
      <c r="Q272" s="156" t="str">
        <f t="shared" si="55"/>
        <v>JB15</v>
      </c>
      <c r="R272" s="196">
        <v>43101</v>
      </c>
      <c r="S272" s="195">
        <f t="shared" si="56"/>
        <v>14</v>
      </c>
      <c r="T272" s="156" t="str">
        <f t="shared" si="57"/>
        <v>JB15</v>
      </c>
      <c r="U272" s="196">
        <v>43116</v>
      </c>
      <c r="V272" s="195">
        <f t="shared" si="58"/>
        <v>14</v>
      </c>
      <c r="W272" s="156" t="str">
        <f t="shared" si="59"/>
        <v>JB15</v>
      </c>
      <c r="X272" s="196">
        <v>43172</v>
      </c>
    </row>
    <row r="273" spans="1:24" x14ac:dyDescent="0.25">
      <c r="A273" s="154" t="s">
        <v>1199</v>
      </c>
      <c r="B273" s="154" t="s">
        <v>1200</v>
      </c>
      <c r="C273" s="154" t="s">
        <v>1201</v>
      </c>
      <c r="D273" s="154"/>
      <c r="E273" s="160">
        <v>22584</v>
      </c>
      <c r="F273" s="186" t="s">
        <v>300</v>
      </c>
      <c r="G273" s="195">
        <f t="shared" si="48"/>
        <v>56</v>
      </c>
      <c r="H273" s="156" t="str">
        <f t="shared" si="49"/>
        <v>F55</v>
      </c>
      <c r="I273" s="200">
        <v>43025</v>
      </c>
      <c r="J273" s="195">
        <f t="shared" si="50"/>
        <v>56</v>
      </c>
      <c r="K273" s="156" t="str">
        <f t="shared" si="51"/>
        <v>F55</v>
      </c>
      <c r="L273" s="196">
        <v>43046</v>
      </c>
      <c r="M273" s="195">
        <f t="shared" si="52"/>
        <v>56</v>
      </c>
      <c r="N273" s="156" t="str">
        <f t="shared" si="53"/>
        <v>F55</v>
      </c>
      <c r="O273" s="196">
        <v>43074</v>
      </c>
      <c r="P273" s="195">
        <f t="shared" si="54"/>
        <v>56</v>
      </c>
      <c r="Q273" s="156" t="str">
        <f t="shared" si="55"/>
        <v>F55</v>
      </c>
      <c r="R273" s="196">
        <v>43101</v>
      </c>
      <c r="S273" s="195">
        <f t="shared" si="56"/>
        <v>56</v>
      </c>
      <c r="T273" s="156" t="str">
        <f t="shared" si="57"/>
        <v>F55</v>
      </c>
      <c r="U273" s="196">
        <v>43116</v>
      </c>
      <c r="V273" s="195">
        <f t="shared" si="58"/>
        <v>56</v>
      </c>
      <c r="W273" s="156" t="str">
        <f t="shared" si="59"/>
        <v>F55</v>
      </c>
      <c r="X273" s="196">
        <v>43172</v>
      </c>
    </row>
    <row r="274" spans="1:24" x14ac:dyDescent="0.25">
      <c r="A274" s="154" t="s">
        <v>582</v>
      </c>
      <c r="B274" s="154" t="s">
        <v>583</v>
      </c>
      <c r="C274" s="154" t="s">
        <v>54</v>
      </c>
      <c r="D274" s="154"/>
      <c r="E274" s="160">
        <v>30353</v>
      </c>
      <c r="F274" s="187" t="s">
        <v>285</v>
      </c>
      <c r="G274" s="195">
        <f t="shared" si="48"/>
        <v>34</v>
      </c>
      <c r="H274" s="156" t="str">
        <f t="shared" si="49"/>
        <v>SM</v>
      </c>
      <c r="I274" s="200">
        <v>43025</v>
      </c>
      <c r="J274" s="195">
        <f t="shared" si="50"/>
        <v>34</v>
      </c>
      <c r="K274" s="156" t="str">
        <f t="shared" si="51"/>
        <v>SM</v>
      </c>
      <c r="L274" s="196">
        <v>43046</v>
      </c>
      <c r="M274" s="195">
        <f t="shared" si="52"/>
        <v>34</v>
      </c>
      <c r="N274" s="156" t="str">
        <f t="shared" si="53"/>
        <v>SM</v>
      </c>
      <c r="O274" s="196">
        <v>43074</v>
      </c>
      <c r="P274" s="195">
        <f t="shared" si="54"/>
        <v>34</v>
      </c>
      <c r="Q274" s="156" t="str">
        <f t="shared" si="55"/>
        <v>SM</v>
      </c>
      <c r="R274" s="196">
        <v>43101</v>
      </c>
      <c r="S274" s="195">
        <f t="shared" si="56"/>
        <v>34</v>
      </c>
      <c r="T274" s="156" t="str">
        <f t="shared" si="57"/>
        <v>SM</v>
      </c>
      <c r="U274" s="196">
        <v>43116</v>
      </c>
      <c r="V274" s="195">
        <f t="shared" si="58"/>
        <v>35</v>
      </c>
      <c r="W274" s="156" t="str">
        <f t="shared" si="59"/>
        <v>SM</v>
      </c>
      <c r="X274" s="196">
        <v>43172</v>
      </c>
    </row>
    <row r="275" spans="1:24" x14ac:dyDescent="0.25">
      <c r="A275" s="154" t="s">
        <v>514</v>
      </c>
      <c r="B275" s="154" t="s">
        <v>585</v>
      </c>
      <c r="C275" s="154" t="s">
        <v>586</v>
      </c>
      <c r="D275" s="154"/>
      <c r="E275" s="160">
        <v>23496</v>
      </c>
      <c r="F275" s="186" t="s">
        <v>285</v>
      </c>
      <c r="G275" s="195">
        <f t="shared" si="48"/>
        <v>53</v>
      </c>
      <c r="H275" s="156" t="str">
        <f t="shared" si="49"/>
        <v>V50</v>
      </c>
      <c r="I275" s="200">
        <v>43025</v>
      </c>
      <c r="J275" s="195">
        <f t="shared" si="50"/>
        <v>53</v>
      </c>
      <c r="K275" s="156" t="str">
        <f t="shared" si="51"/>
        <v>V50</v>
      </c>
      <c r="L275" s="196">
        <v>43046</v>
      </c>
      <c r="M275" s="195">
        <f t="shared" si="52"/>
        <v>53</v>
      </c>
      <c r="N275" s="156" t="str">
        <f t="shared" si="53"/>
        <v>V50</v>
      </c>
      <c r="O275" s="196">
        <v>43074</v>
      </c>
      <c r="P275" s="195">
        <f t="shared" si="54"/>
        <v>53</v>
      </c>
      <c r="Q275" s="156" t="str">
        <f t="shared" si="55"/>
        <v>V50</v>
      </c>
      <c r="R275" s="196">
        <v>43101</v>
      </c>
      <c r="S275" s="195">
        <f t="shared" si="56"/>
        <v>53</v>
      </c>
      <c r="T275" s="156" t="str">
        <f t="shared" si="57"/>
        <v>V50</v>
      </c>
      <c r="U275" s="196">
        <v>43116</v>
      </c>
      <c r="V275" s="195">
        <f t="shared" si="58"/>
        <v>53</v>
      </c>
      <c r="W275" s="156" t="str">
        <f t="shared" si="59"/>
        <v>V50</v>
      </c>
      <c r="X275" s="196">
        <v>43172</v>
      </c>
    </row>
    <row r="276" spans="1:24" x14ac:dyDescent="0.25">
      <c r="A276" s="154" t="s">
        <v>588</v>
      </c>
      <c r="B276" s="154" t="s">
        <v>589</v>
      </c>
      <c r="C276" s="154" t="s">
        <v>103</v>
      </c>
      <c r="D276" s="154"/>
      <c r="E276" s="160">
        <v>23086</v>
      </c>
      <c r="F276" s="186" t="s">
        <v>285</v>
      </c>
      <c r="G276" s="195">
        <f t="shared" si="48"/>
        <v>54</v>
      </c>
      <c r="H276" s="156" t="str">
        <f t="shared" si="49"/>
        <v>V50</v>
      </c>
      <c r="I276" s="200">
        <v>43025</v>
      </c>
      <c r="J276" s="195">
        <f t="shared" si="50"/>
        <v>54</v>
      </c>
      <c r="K276" s="156" t="str">
        <f t="shared" si="51"/>
        <v>V50</v>
      </c>
      <c r="L276" s="196">
        <v>43046</v>
      </c>
      <c r="M276" s="195">
        <f t="shared" si="52"/>
        <v>54</v>
      </c>
      <c r="N276" s="156" t="str">
        <f t="shared" si="53"/>
        <v>V50</v>
      </c>
      <c r="O276" s="196">
        <v>43074</v>
      </c>
      <c r="P276" s="195">
        <f t="shared" si="54"/>
        <v>54</v>
      </c>
      <c r="Q276" s="156" t="str">
        <f t="shared" si="55"/>
        <v>V50</v>
      </c>
      <c r="R276" s="196">
        <v>43101</v>
      </c>
      <c r="S276" s="195">
        <f t="shared" si="56"/>
        <v>54</v>
      </c>
      <c r="T276" s="156" t="str">
        <f t="shared" si="57"/>
        <v>V50</v>
      </c>
      <c r="U276" s="196">
        <v>43116</v>
      </c>
      <c r="V276" s="195">
        <f t="shared" si="58"/>
        <v>55</v>
      </c>
      <c r="W276" s="156" t="str">
        <f t="shared" si="59"/>
        <v>V55</v>
      </c>
      <c r="X276" s="196">
        <v>43172</v>
      </c>
    </row>
    <row r="277" spans="1:24" x14ac:dyDescent="0.25">
      <c r="A277" s="154" t="s">
        <v>307</v>
      </c>
      <c r="B277" s="154" t="s">
        <v>591</v>
      </c>
      <c r="C277" s="154" t="s">
        <v>592</v>
      </c>
      <c r="D277" s="154"/>
      <c r="E277" s="160">
        <v>38375</v>
      </c>
      <c r="F277" s="186" t="s">
        <v>285</v>
      </c>
      <c r="G277" s="195">
        <f t="shared" si="48"/>
        <v>12</v>
      </c>
      <c r="H277" s="156" t="str">
        <f t="shared" si="49"/>
        <v>JB13</v>
      </c>
      <c r="I277" s="200">
        <v>43025</v>
      </c>
      <c r="J277" s="195">
        <f t="shared" si="50"/>
        <v>12</v>
      </c>
      <c r="K277" s="156" t="str">
        <f t="shared" si="51"/>
        <v>JB13</v>
      </c>
      <c r="L277" s="196">
        <v>43046</v>
      </c>
      <c r="M277" s="195">
        <f t="shared" si="52"/>
        <v>12</v>
      </c>
      <c r="N277" s="156" t="str">
        <f t="shared" si="53"/>
        <v>JB13</v>
      </c>
      <c r="O277" s="196">
        <v>43074</v>
      </c>
      <c r="P277" s="195">
        <f t="shared" si="54"/>
        <v>12</v>
      </c>
      <c r="Q277" s="156" t="str">
        <f t="shared" si="55"/>
        <v>JB13</v>
      </c>
      <c r="R277" s="196">
        <v>43101</v>
      </c>
      <c r="S277" s="195">
        <f t="shared" si="56"/>
        <v>12</v>
      </c>
      <c r="T277" s="156" t="str">
        <f t="shared" si="57"/>
        <v>JB13</v>
      </c>
      <c r="U277" s="196">
        <v>43116</v>
      </c>
      <c r="V277" s="195">
        <f t="shared" si="58"/>
        <v>13</v>
      </c>
      <c r="W277" s="156" t="str">
        <f t="shared" si="59"/>
        <v>JB15</v>
      </c>
      <c r="X277" s="196">
        <v>43172</v>
      </c>
    </row>
    <row r="278" spans="1:24" x14ac:dyDescent="0.25">
      <c r="A278" s="154" t="s">
        <v>594</v>
      </c>
      <c r="B278" s="154" t="s">
        <v>591</v>
      </c>
      <c r="C278" s="154" t="s">
        <v>595</v>
      </c>
      <c r="D278" s="154"/>
      <c r="E278" s="160">
        <v>38845</v>
      </c>
      <c r="F278" s="186" t="s">
        <v>300</v>
      </c>
      <c r="G278" s="195">
        <f t="shared" si="48"/>
        <v>11</v>
      </c>
      <c r="H278" s="156" t="str">
        <f t="shared" si="49"/>
        <v>JG13</v>
      </c>
      <c r="I278" s="200">
        <v>43025</v>
      </c>
      <c r="J278" s="195">
        <f t="shared" si="50"/>
        <v>11</v>
      </c>
      <c r="K278" s="156" t="str">
        <f t="shared" si="51"/>
        <v>JG13</v>
      </c>
      <c r="L278" s="196">
        <v>43046</v>
      </c>
      <c r="M278" s="195">
        <f t="shared" si="52"/>
        <v>11</v>
      </c>
      <c r="N278" s="156" t="str">
        <f t="shared" si="53"/>
        <v>JG13</v>
      </c>
      <c r="O278" s="196">
        <v>43074</v>
      </c>
      <c r="P278" s="195">
        <f t="shared" si="54"/>
        <v>11</v>
      </c>
      <c r="Q278" s="156" t="str">
        <f t="shared" si="55"/>
        <v>JG13</v>
      </c>
      <c r="R278" s="196">
        <v>43101</v>
      </c>
      <c r="S278" s="195">
        <f t="shared" si="56"/>
        <v>11</v>
      </c>
      <c r="T278" s="156" t="str">
        <f t="shared" si="57"/>
        <v>JG13</v>
      </c>
      <c r="U278" s="196">
        <v>43116</v>
      </c>
      <c r="V278" s="195">
        <f t="shared" si="58"/>
        <v>11</v>
      </c>
      <c r="W278" s="156" t="str">
        <f t="shared" si="59"/>
        <v>JG13</v>
      </c>
      <c r="X278" s="196">
        <v>43172</v>
      </c>
    </row>
    <row r="279" spans="1:24" x14ac:dyDescent="0.25">
      <c r="A279" s="161" t="s">
        <v>597</v>
      </c>
      <c r="B279" s="161" t="s">
        <v>591</v>
      </c>
      <c r="C279" s="154" t="s">
        <v>598</v>
      </c>
      <c r="D279" s="154"/>
      <c r="E279" s="160">
        <v>26203</v>
      </c>
      <c r="F279" s="186" t="s">
        <v>300</v>
      </c>
      <c r="G279" s="195">
        <f t="shared" si="48"/>
        <v>46</v>
      </c>
      <c r="H279" s="156" t="str">
        <f t="shared" si="49"/>
        <v>F45</v>
      </c>
      <c r="I279" s="200">
        <v>43025</v>
      </c>
      <c r="J279" s="195">
        <f t="shared" si="50"/>
        <v>46</v>
      </c>
      <c r="K279" s="156" t="str">
        <f t="shared" si="51"/>
        <v>F45</v>
      </c>
      <c r="L279" s="196">
        <v>43046</v>
      </c>
      <c r="M279" s="195">
        <f t="shared" si="52"/>
        <v>46</v>
      </c>
      <c r="N279" s="156" t="str">
        <f t="shared" si="53"/>
        <v>F45</v>
      </c>
      <c r="O279" s="196">
        <v>43074</v>
      </c>
      <c r="P279" s="195">
        <f t="shared" si="54"/>
        <v>46</v>
      </c>
      <c r="Q279" s="156" t="str">
        <f t="shared" si="55"/>
        <v>F45</v>
      </c>
      <c r="R279" s="196">
        <v>43101</v>
      </c>
      <c r="S279" s="195">
        <f t="shared" si="56"/>
        <v>46</v>
      </c>
      <c r="T279" s="156" t="str">
        <f t="shared" si="57"/>
        <v>F45</v>
      </c>
      <c r="U279" s="196">
        <v>43116</v>
      </c>
      <c r="V279" s="195">
        <f t="shared" si="58"/>
        <v>46</v>
      </c>
      <c r="W279" s="156" t="str">
        <f t="shared" si="59"/>
        <v>F45</v>
      </c>
      <c r="X279" s="196">
        <v>43172</v>
      </c>
    </row>
    <row r="280" spans="1:24" x14ac:dyDescent="0.25">
      <c r="A280" s="161" t="s">
        <v>600</v>
      </c>
      <c r="B280" s="161" t="s">
        <v>591</v>
      </c>
      <c r="C280" s="154" t="s">
        <v>190</v>
      </c>
      <c r="D280" s="154"/>
      <c r="E280" s="160">
        <v>27053</v>
      </c>
      <c r="F280" s="186" t="s">
        <v>285</v>
      </c>
      <c r="G280" s="195">
        <f t="shared" si="48"/>
        <v>43</v>
      </c>
      <c r="H280" s="156" t="str">
        <f t="shared" si="49"/>
        <v>V40</v>
      </c>
      <c r="I280" s="200">
        <v>43025</v>
      </c>
      <c r="J280" s="195">
        <f t="shared" si="50"/>
        <v>43</v>
      </c>
      <c r="K280" s="156" t="str">
        <f t="shared" si="51"/>
        <v>V40</v>
      </c>
      <c r="L280" s="196">
        <v>43046</v>
      </c>
      <c r="M280" s="195">
        <f t="shared" si="52"/>
        <v>43</v>
      </c>
      <c r="N280" s="156" t="str">
        <f t="shared" si="53"/>
        <v>V40</v>
      </c>
      <c r="O280" s="196">
        <v>43074</v>
      </c>
      <c r="P280" s="195">
        <f t="shared" si="54"/>
        <v>43</v>
      </c>
      <c r="Q280" s="156" t="str">
        <f t="shared" si="55"/>
        <v>V40</v>
      </c>
      <c r="R280" s="196">
        <v>43101</v>
      </c>
      <c r="S280" s="195">
        <f t="shared" si="56"/>
        <v>44</v>
      </c>
      <c r="T280" s="156" t="str">
        <f t="shared" si="57"/>
        <v>V40</v>
      </c>
      <c r="U280" s="196">
        <v>43116</v>
      </c>
      <c r="V280" s="195">
        <f t="shared" si="58"/>
        <v>44</v>
      </c>
      <c r="W280" s="156" t="str">
        <f t="shared" si="59"/>
        <v>V40</v>
      </c>
      <c r="X280" s="196">
        <v>43172</v>
      </c>
    </row>
    <row r="281" spans="1:24" x14ac:dyDescent="0.25">
      <c r="A281" s="164" t="s">
        <v>1114</v>
      </c>
      <c r="B281" s="164" t="s">
        <v>1208</v>
      </c>
      <c r="C281" s="154" t="s">
        <v>1209</v>
      </c>
      <c r="D281" s="154"/>
      <c r="E281" s="178">
        <v>37235</v>
      </c>
      <c r="F281" s="190" t="s">
        <v>285</v>
      </c>
      <c r="G281" s="195">
        <f t="shared" si="48"/>
        <v>15</v>
      </c>
      <c r="H281" s="156" t="str">
        <f t="shared" si="49"/>
        <v>JB17</v>
      </c>
      <c r="I281" s="200">
        <v>43025</v>
      </c>
      <c r="J281" s="195">
        <f t="shared" si="50"/>
        <v>15</v>
      </c>
      <c r="K281" s="156" t="str">
        <f t="shared" si="51"/>
        <v>JB17</v>
      </c>
      <c r="L281" s="196">
        <v>43046</v>
      </c>
      <c r="M281" s="195">
        <f t="shared" si="52"/>
        <v>15</v>
      </c>
      <c r="N281" s="156" t="str">
        <f t="shared" si="53"/>
        <v>JB17</v>
      </c>
      <c r="O281" s="196">
        <v>43074</v>
      </c>
      <c r="P281" s="195">
        <f t="shared" si="54"/>
        <v>16</v>
      </c>
      <c r="Q281" s="156" t="str">
        <f t="shared" si="55"/>
        <v>JB17</v>
      </c>
      <c r="R281" s="196">
        <v>43101</v>
      </c>
      <c r="S281" s="195">
        <f t="shared" si="56"/>
        <v>16</v>
      </c>
      <c r="T281" s="156" t="str">
        <f t="shared" si="57"/>
        <v>JB17</v>
      </c>
      <c r="U281" s="196">
        <v>43116</v>
      </c>
      <c r="V281" s="195">
        <f t="shared" si="58"/>
        <v>16</v>
      </c>
      <c r="W281" s="156" t="str">
        <f t="shared" si="59"/>
        <v>JB17</v>
      </c>
      <c r="X281" s="196">
        <v>43172</v>
      </c>
    </row>
    <row r="282" spans="1:24" x14ac:dyDescent="0.25">
      <c r="A282" s="154" t="s">
        <v>602</v>
      </c>
      <c r="B282" s="154" t="s">
        <v>603</v>
      </c>
      <c r="C282" s="154" t="s">
        <v>72</v>
      </c>
      <c r="D282" s="154"/>
      <c r="E282" s="160">
        <v>30168</v>
      </c>
      <c r="F282" s="187" t="s">
        <v>300</v>
      </c>
      <c r="G282" s="195">
        <f t="shared" si="48"/>
        <v>35</v>
      </c>
      <c r="H282" s="156" t="str">
        <f t="shared" si="49"/>
        <v>F35</v>
      </c>
      <c r="I282" s="200">
        <v>43025</v>
      </c>
      <c r="J282" s="195">
        <f t="shared" si="50"/>
        <v>35</v>
      </c>
      <c r="K282" s="156" t="str">
        <f t="shared" si="51"/>
        <v>F35</v>
      </c>
      <c r="L282" s="196">
        <v>43046</v>
      </c>
      <c r="M282" s="195">
        <f t="shared" si="52"/>
        <v>35</v>
      </c>
      <c r="N282" s="156" t="str">
        <f t="shared" si="53"/>
        <v>F35</v>
      </c>
      <c r="O282" s="196">
        <v>43074</v>
      </c>
      <c r="P282" s="195">
        <f t="shared" si="54"/>
        <v>35</v>
      </c>
      <c r="Q282" s="156" t="str">
        <f t="shared" si="55"/>
        <v>F35</v>
      </c>
      <c r="R282" s="196">
        <v>43101</v>
      </c>
      <c r="S282" s="195">
        <f t="shared" si="56"/>
        <v>35</v>
      </c>
      <c r="T282" s="156" t="str">
        <f t="shared" si="57"/>
        <v>F35</v>
      </c>
      <c r="U282" s="196">
        <v>43116</v>
      </c>
      <c r="V282" s="195">
        <f t="shared" si="58"/>
        <v>35</v>
      </c>
      <c r="W282" s="156" t="str">
        <f t="shared" si="59"/>
        <v>F35</v>
      </c>
      <c r="X282" s="196">
        <v>43172</v>
      </c>
    </row>
    <row r="283" spans="1:24" x14ac:dyDescent="0.25">
      <c r="A283" s="154" t="s">
        <v>602</v>
      </c>
      <c r="B283" s="154" t="s">
        <v>603</v>
      </c>
      <c r="C283" s="255" t="s">
        <v>72</v>
      </c>
      <c r="D283" s="255"/>
      <c r="E283" s="160">
        <v>30168</v>
      </c>
      <c r="F283" s="187" t="s">
        <v>300</v>
      </c>
      <c r="G283" s="195">
        <f t="shared" si="48"/>
        <v>35</v>
      </c>
      <c r="H283" s="156" t="str">
        <f t="shared" si="49"/>
        <v>F35</v>
      </c>
      <c r="I283" s="200">
        <v>43025</v>
      </c>
      <c r="J283" s="195">
        <f t="shared" si="50"/>
        <v>35</v>
      </c>
      <c r="K283" s="156" t="str">
        <f t="shared" si="51"/>
        <v>F35</v>
      </c>
      <c r="L283" s="196">
        <v>43046</v>
      </c>
      <c r="M283" s="195">
        <f t="shared" si="52"/>
        <v>35</v>
      </c>
      <c r="N283" s="156" t="str">
        <f t="shared" si="53"/>
        <v>F35</v>
      </c>
      <c r="O283" s="196">
        <v>43074</v>
      </c>
      <c r="P283" s="195">
        <f t="shared" si="54"/>
        <v>35</v>
      </c>
      <c r="Q283" s="156" t="str">
        <f t="shared" si="55"/>
        <v>F35</v>
      </c>
      <c r="R283" s="196">
        <v>43101</v>
      </c>
      <c r="S283" s="195">
        <f t="shared" si="56"/>
        <v>35</v>
      </c>
      <c r="T283" s="156" t="str">
        <f t="shared" si="57"/>
        <v>F35</v>
      </c>
      <c r="U283" s="196">
        <v>43116</v>
      </c>
      <c r="V283" s="195">
        <f t="shared" si="58"/>
        <v>35</v>
      </c>
      <c r="W283" s="156" t="str">
        <f t="shared" si="59"/>
        <v>F35</v>
      </c>
      <c r="X283" s="196">
        <v>43172</v>
      </c>
    </row>
    <row r="284" spans="1:24" x14ac:dyDescent="0.25">
      <c r="A284" s="161" t="s">
        <v>605</v>
      </c>
      <c r="B284" s="161" t="s">
        <v>606</v>
      </c>
      <c r="C284" s="154" t="s">
        <v>73</v>
      </c>
      <c r="D284" s="154"/>
      <c r="E284" s="160">
        <v>38190</v>
      </c>
      <c r="F284" s="186" t="s">
        <v>285</v>
      </c>
      <c r="G284" s="195">
        <f t="shared" si="48"/>
        <v>13</v>
      </c>
      <c r="H284" s="156" t="str">
        <f t="shared" si="49"/>
        <v>JB15</v>
      </c>
      <c r="I284" s="200">
        <v>43025</v>
      </c>
      <c r="J284" s="195">
        <f t="shared" si="50"/>
        <v>13</v>
      </c>
      <c r="K284" s="156" t="str">
        <f t="shared" si="51"/>
        <v>JB15</v>
      </c>
      <c r="L284" s="196">
        <v>43046</v>
      </c>
      <c r="M284" s="195">
        <f t="shared" si="52"/>
        <v>13</v>
      </c>
      <c r="N284" s="156" t="str">
        <f t="shared" si="53"/>
        <v>JB15</v>
      </c>
      <c r="O284" s="196">
        <v>43074</v>
      </c>
      <c r="P284" s="195">
        <f t="shared" si="54"/>
        <v>13</v>
      </c>
      <c r="Q284" s="156" t="str">
        <f t="shared" si="55"/>
        <v>JB15</v>
      </c>
      <c r="R284" s="196">
        <v>43101</v>
      </c>
      <c r="S284" s="195">
        <f t="shared" si="56"/>
        <v>13</v>
      </c>
      <c r="T284" s="156" t="str">
        <f t="shared" si="57"/>
        <v>JB15</v>
      </c>
      <c r="U284" s="196">
        <v>43116</v>
      </c>
      <c r="V284" s="195">
        <f t="shared" si="58"/>
        <v>13</v>
      </c>
      <c r="W284" s="156" t="str">
        <f t="shared" si="59"/>
        <v>JB15</v>
      </c>
      <c r="X284" s="196">
        <v>43172</v>
      </c>
    </row>
    <row r="285" spans="1:24" x14ac:dyDescent="0.25">
      <c r="A285" s="161" t="s">
        <v>608</v>
      </c>
      <c r="B285" s="161" t="s">
        <v>606</v>
      </c>
      <c r="C285" s="154" t="s">
        <v>167</v>
      </c>
      <c r="D285" s="154"/>
      <c r="E285" s="160">
        <v>28251</v>
      </c>
      <c r="F285" s="186" t="s">
        <v>300</v>
      </c>
      <c r="G285" s="195">
        <f t="shared" si="48"/>
        <v>40</v>
      </c>
      <c r="H285" s="156" t="str">
        <f t="shared" si="49"/>
        <v>F40</v>
      </c>
      <c r="I285" s="200">
        <v>43025</v>
      </c>
      <c r="J285" s="195">
        <f t="shared" si="50"/>
        <v>40</v>
      </c>
      <c r="K285" s="156" t="str">
        <f t="shared" si="51"/>
        <v>F40</v>
      </c>
      <c r="L285" s="196">
        <v>43046</v>
      </c>
      <c r="M285" s="195">
        <f t="shared" si="52"/>
        <v>40</v>
      </c>
      <c r="N285" s="156" t="str">
        <f t="shared" si="53"/>
        <v>F40</v>
      </c>
      <c r="O285" s="196">
        <v>43074</v>
      </c>
      <c r="P285" s="195">
        <f t="shared" si="54"/>
        <v>40</v>
      </c>
      <c r="Q285" s="156" t="str">
        <f t="shared" si="55"/>
        <v>F40</v>
      </c>
      <c r="R285" s="196">
        <v>43101</v>
      </c>
      <c r="S285" s="195">
        <f t="shared" si="56"/>
        <v>40</v>
      </c>
      <c r="T285" s="156" t="str">
        <f t="shared" si="57"/>
        <v>F40</v>
      </c>
      <c r="U285" s="196">
        <v>43116</v>
      </c>
      <c r="V285" s="195">
        <f t="shared" si="58"/>
        <v>40</v>
      </c>
      <c r="W285" s="156" t="str">
        <f t="shared" si="59"/>
        <v>F40</v>
      </c>
      <c r="X285" s="196">
        <v>43172</v>
      </c>
    </row>
    <row r="286" spans="1:24" x14ac:dyDescent="0.25">
      <c r="A286" s="164" t="s">
        <v>1210</v>
      </c>
      <c r="B286" s="164" t="s">
        <v>1211</v>
      </c>
      <c r="C286" s="154" t="s">
        <v>178</v>
      </c>
      <c r="D286" s="154"/>
      <c r="E286" s="178">
        <v>24447</v>
      </c>
      <c r="F286" s="190" t="s">
        <v>300</v>
      </c>
      <c r="G286" s="195">
        <f t="shared" si="48"/>
        <v>50</v>
      </c>
      <c r="H286" s="156" t="str">
        <f t="shared" si="49"/>
        <v>F50</v>
      </c>
      <c r="I286" s="200">
        <v>43025</v>
      </c>
      <c r="J286" s="195">
        <f t="shared" si="50"/>
        <v>50</v>
      </c>
      <c r="K286" s="156" t="str">
        <f t="shared" si="51"/>
        <v>F50</v>
      </c>
      <c r="L286" s="196">
        <v>43046</v>
      </c>
      <c r="M286" s="195">
        <f t="shared" si="52"/>
        <v>51</v>
      </c>
      <c r="N286" s="156" t="str">
        <f t="shared" si="53"/>
        <v>F50</v>
      </c>
      <c r="O286" s="196">
        <v>43074</v>
      </c>
      <c r="P286" s="195">
        <f t="shared" si="54"/>
        <v>51</v>
      </c>
      <c r="Q286" s="156" t="str">
        <f t="shared" si="55"/>
        <v>F50</v>
      </c>
      <c r="R286" s="196">
        <v>43101</v>
      </c>
      <c r="S286" s="195">
        <f t="shared" si="56"/>
        <v>51</v>
      </c>
      <c r="T286" s="156" t="str">
        <f t="shared" si="57"/>
        <v>F50</v>
      </c>
      <c r="U286" s="196">
        <v>43116</v>
      </c>
      <c r="V286" s="195">
        <f t="shared" si="58"/>
        <v>51</v>
      </c>
      <c r="W286" s="156" t="str">
        <f t="shared" si="59"/>
        <v>F50</v>
      </c>
      <c r="X286" s="196">
        <v>43172</v>
      </c>
    </row>
    <row r="287" spans="1:24" x14ac:dyDescent="0.25">
      <c r="A287" s="154" t="s">
        <v>390</v>
      </c>
      <c r="B287" s="154" t="s">
        <v>610</v>
      </c>
      <c r="C287" s="154" t="s">
        <v>175</v>
      </c>
      <c r="D287" s="154"/>
      <c r="E287" s="160">
        <v>30148</v>
      </c>
      <c r="F287" s="186" t="s">
        <v>285</v>
      </c>
      <c r="G287" s="195">
        <f t="shared" si="48"/>
        <v>35</v>
      </c>
      <c r="H287" s="156" t="str">
        <f t="shared" si="49"/>
        <v>SM</v>
      </c>
      <c r="I287" s="200">
        <v>43025</v>
      </c>
      <c r="J287" s="195">
        <f t="shared" si="50"/>
        <v>35</v>
      </c>
      <c r="K287" s="156" t="str">
        <f t="shared" si="51"/>
        <v>SM</v>
      </c>
      <c r="L287" s="196">
        <v>43046</v>
      </c>
      <c r="M287" s="195">
        <f t="shared" si="52"/>
        <v>35</v>
      </c>
      <c r="N287" s="156" t="str">
        <f t="shared" si="53"/>
        <v>SM</v>
      </c>
      <c r="O287" s="196">
        <v>43074</v>
      </c>
      <c r="P287" s="195">
        <f t="shared" si="54"/>
        <v>35</v>
      </c>
      <c r="Q287" s="156" t="str">
        <f t="shared" si="55"/>
        <v>SM</v>
      </c>
      <c r="R287" s="196">
        <v>43101</v>
      </c>
      <c r="S287" s="195">
        <f t="shared" si="56"/>
        <v>35</v>
      </c>
      <c r="T287" s="156" t="str">
        <f t="shared" si="57"/>
        <v>SM</v>
      </c>
      <c r="U287" s="196">
        <v>43116</v>
      </c>
      <c r="V287" s="195">
        <f t="shared" si="58"/>
        <v>35</v>
      </c>
      <c r="W287" s="156" t="str">
        <f t="shared" si="59"/>
        <v>SM</v>
      </c>
      <c r="X287" s="196">
        <v>43172</v>
      </c>
    </row>
    <row r="288" spans="1:24" x14ac:dyDescent="0.25">
      <c r="A288" s="154" t="s">
        <v>1105</v>
      </c>
      <c r="B288" s="154" t="s">
        <v>1202</v>
      </c>
      <c r="C288" s="154" t="s">
        <v>1203</v>
      </c>
      <c r="D288" s="154"/>
      <c r="E288" s="160">
        <v>25756</v>
      </c>
      <c r="F288" s="186" t="s">
        <v>300</v>
      </c>
      <c r="G288" s="195">
        <f t="shared" si="48"/>
        <v>47</v>
      </c>
      <c r="H288" s="156" t="str">
        <f t="shared" si="49"/>
        <v>F45</v>
      </c>
      <c r="I288" s="200">
        <v>43025</v>
      </c>
      <c r="J288" s="195">
        <f t="shared" si="50"/>
        <v>47</v>
      </c>
      <c r="K288" s="156" t="str">
        <f t="shared" si="51"/>
        <v>F45</v>
      </c>
      <c r="L288" s="196">
        <v>43046</v>
      </c>
      <c r="M288" s="195">
        <f t="shared" si="52"/>
        <v>47</v>
      </c>
      <c r="N288" s="156" t="str">
        <f t="shared" si="53"/>
        <v>F45</v>
      </c>
      <c r="O288" s="196">
        <v>43074</v>
      </c>
      <c r="P288" s="195">
        <f t="shared" si="54"/>
        <v>47</v>
      </c>
      <c r="Q288" s="156" t="str">
        <f t="shared" si="55"/>
        <v>F45</v>
      </c>
      <c r="R288" s="196">
        <v>43101</v>
      </c>
      <c r="S288" s="195">
        <f t="shared" si="56"/>
        <v>47</v>
      </c>
      <c r="T288" s="156" t="str">
        <f t="shared" si="57"/>
        <v>F45</v>
      </c>
      <c r="U288" s="196">
        <v>43116</v>
      </c>
      <c r="V288" s="195">
        <f t="shared" si="58"/>
        <v>47</v>
      </c>
      <c r="W288" s="156" t="str">
        <f t="shared" si="59"/>
        <v>F45</v>
      </c>
      <c r="X288" s="196">
        <v>43172</v>
      </c>
    </row>
    <row r="289" spans="1:24" x14ac:dyDescent="0.25">
      <c r="A289" s="161" t="s">
        <v>1215</v>
      </c>
      <c r="B289" s="161" t="s">
        <v>1213</v>
      </c>
      <c r="C289" s="154" t="s">
        <v>1216</v>
      </c>
      <c r="D289" s="154"/>
      <c r="E289" s="160">
        <v>24790</v>
      </c>
      <c r="F289" s="186" t="s">
        <v>300</v>
      </c>
      <c r="G289" s="195">
        <f t="shared" si="48"/>
        <v>49</v>
      </c>
      <c r="H289" s="156" t="str">
        <f t="shared" si="49"/>
        <v>F45</v>
      </c>
      <c r="I289" s="200">
        <v>43025</v>
      </c>
      <c r="J289" s="195">
        <f t="shared" si="50"/>
        <v>50</v>
      </c>
      <c r="K289" s="156" t="str">
        <f t="shared" si="51"/>
        <v>F50</v>
      </c>
      <c r="L289" s="196">
        <v>43046</v>
      </c>
      <c r="M289" s="195">
        <f t="shared" si="52"/>
        <v>50</v>
      </c>
      <c r="N289" s="156" t="str">
        <f t="shared" si="53"/>
        <v>F50</v>
      </c>
      <c r="O289" s="196">
        <v>43074</v>
      </c>
      <c r="P289" s="195">
        <f t="shared" si="54"/>
        <v>50</v>
      </c>
      <c r="Q289" s="156" t="str">
        <f t="shared" si="55"/>
        <v>F50</v>
      </c>
      <c r="R289" s="196">
        <v>43101</v>
      </c>
      <c r="S289" s="195">
        <f t="shared" si="56"/>
        <v>50</v>
      </c>
      <c r="T289" s="156" t="str">
        <f t="shared" si="57"/>
        <v>F50</v>
      </c>
      <c r="U289" s="196">
        <v>43116</v>
      </c>
      <c r="V289" s="195">
        <f t="shared" si="58"/>
        <v>50</v>
      </c>
      <c r="W289" s="156" t="str">
        <f t="shared" si="59"/>
        <v>F50</v>
      </c>
      <c r="X289" s="196">
        <v>43172</v>
      </c>
    </row>
    <row r="290" spans="1:24" x14ac:dyDescent="0.25">
      <c r="A290" s="164" t="s">
        <v>1212</v>
      </c>
      <c r="B290" s="164" t="s">
        <v>1213</v>
      </c>
      <c r="C290" s="154" t="s">
        <v>1214</v>
      </c>
      <c r="D290" s="154"/>
      <c r="E290" s="178">
        <v>37565</v>
      </c>
      <c r="F290" s="190" t="s">
        <v>300</v>
      </c>
      <c r="G290" s="195">
        <f t="shared" si="48"/>
        <v>14</v>
      </c>
      <c r="H290" s="156" t="str">
        <f t="shared" si="49"/>
        <v>JG15</v>
      </c>
      <c r="I290" s="200">
        <v>43025</v>
      </c>
      <c r="J290" s="195">
        <f t="shared" si="50"/>
        <v>15</v>
      </c>
      <c r="K290" s="156" t="str">
        <f t="shared" si="51"/>
        <v>JG17</v>
      </c>
      <c r="L290" s="196">
        <v>43046</v>
      </c>
      <c r="M290" s="195">
        <f t="shared" si="52"/>
        <v>15</v>
      </c>
      <c r="N290" s="156" t="str">
        <f t="shared" si="53"/>
        <v>JG17</v>
      </c>
      <c r="O290" s="196">
        <v>43074</v>
      </c>
      <c r="P290" s="195">
        <f t="shared" si="54"/>
        <v>15</v>
      </c>
      <c r="Q290" s="156" t="str">
        <f t="shared" si="55"/>
        <v>JG17</v>
      </c>
      <c r="R290" s="196">
        <v>43101</v>
      </c>
      <c r="S290" s="195">
        <f t="shared" si="56"/>
        <v>15</v>
      </c>
      <c r="T290" s="156" t="str">
        <f t="shared" si="57"/>
        <v>JG17</v>
      </c>
      <c r="U290" s="196">
        <v>43116</v>
      </c>
      <c r="V290" s="195">
        <f t="shared" si="58"/>
        <v>15</v>
      </c>
      <c r="W290" s="156" t="str">
        <f t="shared" si="59"/>
        <v>JG17</v>
      </c>
      <c r="X290" s="196">
        <v>43172</v>
      </c>
    </row>
    <row r="291" spans="1:24" x14ac:dyDescent="0.25">
      <c r="A291" s="154" t="s">
        <v>1204</v>
      </c>
      <c r="B291" s="154" t="s">
        <v>1205</v>
      </c>
      <c r="C291" s="154" t="s">
        <v>1206</v>
      </c>
      <c r="D291" s="154"/>
      <c r="E291" s="158">
        <v>29055</v>
      </c>
      <c r="F291" s="186" t="s">
        <v>285</v>
      </c>
      <c r="G291" s="195">
        <f t="shared" si="48"/>
        <v>38</v>
      </c>
      <c r="H291" s="156" t="str">
        <f t="shared" si="49"/>
        <v>SM</v>
      </c>
      <c r="I291" s="200">
        <v>43025</v>
      </c>
      <c r="J291" s="195">
        <f t="shared" si="50"/>
        <v>38</v>
      </c>
      <c r="K291" s="156" t="str">
        <f t="shared" si="51"/>
        <v>SM</v>
      </c>
      <c r="L291" s="196">
        <v>43046</v>
      </c>
      <c r="M291" s="195">
        <f t="shared" si="52"/>
        <v>38</v>
      </c>
      <c r="N291" s="156" t="str">
        <f t="shared" si="53"/>
        <v>SM</v>
      </c>
      <c r="O291" s="196">
        <v>43074</v>
      </c>
      <c r="P291" s="195">
        <f t="shared" si="54"/>
        <v>38</v>
      </c>
      <c r="Q291" s="156" t="str">
        <f t="shared" si="55"/>
        <v>SM</v>
      </c>
      <c r="R291" s="196">
        <v>43101</v>
      </c>
      <c r="S291" s="195">
        <f t="shared" si="56"/>
        <v>38</v>
      </c>
      <c r="T291" s="156" t="str">
        <f t="shared" si="57"/>
        <v>SM</v>
      </c>
      <c r="U291" s="196">
        <v>43116</v>
      </c>
      <c r="V291" s="195">
        <f t="shared" si="58"/>
        <v>38</v>
      </c>
      <c r="W291" s="156" t="str">
        <f t="shared" si="59"/>
        <v>SM</v>
      </c>
      <c r="X291" s="196">
        <v>43172</v>
      </c>
    </row>
    <row r="292" spans="1:24" x14ac:dyDescent="0.25">
      <c r="A292" s="154" t="s">
        <v>612</v>
      </c>
      <c r="B292" s="154" t="s">
        <v>613</v>
      </c>
      <c r="C292" s="154" t="s">
        <v>183</v>
      </c>
      <c r="D292" s="154"/>
      <c r="E292" s="158">
        <v>25800</v>
      </c>
      <c r="F292" s="185" t="s">
        <v>285</v>
      </c>
      <c r="G292" s="195">
        <f t="shared" si="48"/>
        <v>47</v>
      </c>
      <c r="H292" s="156" t="str">
        <f t="shared" si="49"/>
        <v>V45</v>
      </c>
      <c r="I292" s="200">
        <v>43025</v>
      </c>
      <c r="J292" s="195">
        <f t="shared" si="50"/>
        <v>47</v>
      </c>
      <c r="K292" s="156" t="str">
        <f t="shared" si="51"/>
        <v>V45</v>
      </c>
      <c r="L292" s="196">
        <v>43046</v>
      </c>
      <c r="M292" s="195">
        <f t="shared" si="52"/>
        <v>47</v>
      </c>
      <c r="N292" s="156" t="str">
        <f t="shared" si="53"/>
        <v>V45</v>
      </c>
      <c r="O292" s="196">
        <v>43074</v>
      </c>
      <c r="P292" s="195">
        <f t="shared" si="54"/>
        <v>47</v>
      </c>
      <c r="Q292" s="156" t="str">
        <f t="shared" si="55"/>
        <v>V45</v>
      </c>
      <c r="R292" s="196">
        <v>43101</v>
      </c>
      <c r="S292" s="195">
        <f t="shared" si="56"/>
        <v>47</v>
      </c>
      <c r="T292" s="156" t="str">
        <f t="shared" si="57"/>
        <v>V45</v>
      </c>
      <c r="U292" s="196">
        <v>43116</v>
      </c>
      <c r="V292" s="195">
        <f t="shared" si="58"/>
        <v>47</v>
      </c>
      <c r="W292" s="156" t="str">
        <f t="shared" si="59"/>
        <v>V45</v>
      </c>
      <c r="X292" s="196">
        <v>43172</v>
      </c>
    </row>
    <row r="293" spans="1:24" x14ac:dyDescent="0.25">
      <c r="A293" s="161" t="s">
        <v>1217</v>
      </c>
      <c r="B293" s="161" t="s">
        <v>1218</v>
      </c>
      <c r="C293" s="154" t="s">
        <v>1219</v>
      </c>
      <c r="D293" s="154"/>
      <c r="E293" s="158">
        <v>30368</v>
      </c>
      <c r="F293" s="185" t="s">
        <v>285</v>
      </c>
      <c r="G293" s="195">
        <f t="shared" si="48"/>
        <v>34</v>
      </c>
      <c r="H293" s="156" t="str">
        <f t="shared" si="49"/>
        <v>SM</v>
      </c>
      <c r="I293" s="200">
        <v>43025</v>
      </c>
      <c r="J293" s="195">
        <f t="shared" si="50"/>
        <v>34</v>
      </c>
      <c r="K293" s="156" t="str">
        <f t="shared" si="51"/>
        <v>SM</v>
      </c>
      <c r="L293" s="196">
        <v>43046</v>
      </c>
      <c r="M293" s="195">
        <f t="shared" si="52"/>
        <v>34</v>
      </c>
      <c r="N293" s="156" t="str">
        <f t="shared" si="53"/>
        <v>SM</v>
      </c>
      <c r="O293" s="196">
        <v>43074</v>
      </c>
      <c r="P293" s="195">
        <f t="shared" si="54"/>
        <v>34</v>
      </c>
      <c r="Q293" s="156" t="str">
        <f t="shared" si="55"/>
        <v>SM</v>
      </c>
      <c r="R293" s="196">
        <v>43101</v>
      </c>
      <c r="S293" s="195">
        <f t="shared" si="56"/>
        <v>34</v>
      </c>
      <c r="T293" s="156" t="str">
        <f t="shared" si="57"/>
        <v>SM</v>
      </c>
      <c r="U293" s="196">
        <v>43116</v>
      </c>
      <c r="V293" s="195">
        <f t="shared" si="58"/>
        <v>35</v>
      </c>
      <c r="W293" s="156" t="str">
        <f t="shared" si="59"/>
        <v>SM</v>
      </c>
      <c r="X293" s="196">
        <v>43172</v>
      </c>
    </row>
    <row r="294" spans="1:24" x14ac:dyDescent="0.25">
      <c r="A294" s="154" t="s">
        <v>518</v>
      </c>
      <c r="B294" s="154" t="s">
        <v>615</v>
      </c>
      <c r="C294" s="154" t="s">
        <v>616</v>
      </c>
      <c r="D294" s="154"/>
      <c r="E294" s="158">
        <v>23300</v>
      </c>
      <c r="F294" s="185" t="s">
        <v>285</v>
      </c>
      <c r="G294" s="195">
        <f t="shared" si="48"/>
        <v>54</v>
      </c>
      <c r="H294" s="156" t="str">
        <f t="shared" si="49"/>
        <v>V50</v>
      </c>
      <c r="I294" s="200">
        <v>43025</v>
      </c>
      <c r="J294" s="195">
        <f t="shared" si="50"/>
        <v>54</v>
      </c>
      <c r="K294" s="156" t="str">
        <f t="shared" si="51"/>
        <v>V50</v>
      </c>
      <c r="L294" s="196">
        <v>43046</v>
      </c>
      <c r="M294" s="195">
        <f t="shared" si="52"/>
        <v>54</v>
      </c>
      <c r="N294" s="156" t="str">
        <f t="shared" si="53"/>
        <v>V50</v>
      </c>
      <c r="O294" s="196">
        <v>43074</v>
      </c>
      <c r="P294" s="195">
        <f t="shared" si="54"/>
        <v>54</v>
      </c>
      <c r="Q294" s="156" t="str">
        <f t="shared" si="55"/>
        <v>V50</v>
      </c>
      <c r="R294" s="196">
        <v>43101</v>
      </c>
      <c r="S294" s="195">
        <f t="shared" si="56"/>
        <v>54</v>
      </c>
      <c r="T294" s="156" t="str">
        <f t="shared" si="57"/>
        <v>V50</v>
      </c>
      <c r="U294" s="196">
        <v>43116</v>
      </c>
      <c r="V294" s="195">
        <f t="shared" si="58"/>
        <v>54</v>
      </c>
      <c r="W294" s="156" t="str">
        <f t="shared" si="59"/>
        <v>V50</v>
      </c>
      <c r="X294" s="196">
        <v>43172</v>
      </c>
    </row>
    <row r="295" spans="1:24" x14ac:dyDescent="0.25">
      <c r="A295" s="154" t="s">
        <v>432</v>
      </c>
      <c r="B295" s="154" t="s">
        <v>1220</v>
      </c>
      <c r="C295" s="154" t="s">
        <v>1221</v>
      </c>
      <c r="D295" s="154"/>
      <c r="E295" s="158">
        <v>20552</v>
      </c>
      <c r="F295" s="185" t="s">
        <v>285</v>
      </c>
      <c r="G295" s="195">
        <f t="shared" si="48"/>
        <v>61</v>
      </c>
      <c r="H295" s="156" t="str">
        <f t="shared" si="49"/>
        <v>V60</v>
      </c>
      <c r="I295" s="200">
        <v>43025</v>
      </c>
      <c r="J295" s="195">
        <f t="shared" si="50"/>
        <v>61</v>
      </c>
      <c r="K295" s="156" t="str">
        <f t="shared" si="51"/>
        <v>V60</v>
      </c>
      <c r="L295" s="196">
        <v>43046</v>
      </c>
      <c r="M295" s="195">
        <f t="shared" si="52"/>
        <v>61</v>
      </c>
      <c r="N295" s="156" t="str">
        <f t="shared" si="53"/>
        <v>V60</v>
      </c>
      <c r="O295" s="196">
        <v>43074</v>
      </c>
      <c r="P295" s="195">
        <f t="shared" si="54"/>
        <v>61</v>
      </c>
      <c r="Q295" s="156" t="str">
        <f t="shared" si="55"/>
        <v>V60</v>
      </c>
      <c r="R295" s="196">
        <v>43101</v>
      </c>
      <c r="S295" s="195">
        <f t="shared" si="56"/>
        <v>61</v>
      </c>
      <c r="T295" s="156" t="str">
        <f t="shared" si="57"/>
        <v>V60</v>
      </c>
      <c r="U295" s="196">
        <v>43116</v>
      </c>
      <c r="V295" s="195">
        <f t="shared" si="58"/>
        <v>61</v>
      </c>
      <c r="W295" s="156" t="str">
        <f t="shared" si="59"/>
        <v>V60</v>
      </c>
      <c r="X295" s="196">
        <v>43172</v>
      </c>
    </row>
    <row r="296" spans="1:24" x14ac:dyDescent="0.25">
      <c r="A296" s="154" t="s">
        <v>463</v>
      </c>
      <c r="B296" s="154" t="s">
        <v>619</v>
      </c>
      <c r="C296" s="154" t="s">
        <v>1222</v>
      </c>
      <c r="D296" s="154"/>
      <c r="E296" s="158">
        <v>30384</v>
      </c>
      <c r="F296" s="185" t="s">
        <v>300</v>
      </c>
      <c r="G296" s="195">
        <f t="shared" si="48"/>
        <v>34</v>
      </c>
      <c r="H296" s="156" t="str">
        <f t="shared" si="49"/>
        <v>SW</v>
      </c>
      <c r="I296" s="200">
        <v>43025</v>
      </c>
      <c r="J296" s="195">
        <f t="shared" si="50"/>
        <v>34</v>
      </c>
      <c r="K296" s="156" t="str">
        <f t="shared" si="51"/>
        <v>SW</v>
      </c>
      <c r="L296" s="196">
        <v>43046</v>
      </c>
      <c r="M296" s="195">
        <f t="shared" si="52"/>
        <v>34</v>
      </c>
      <c r="N296" s="156" t="str">
        <f t="shared" si="53"/>
        <v>SW</v>
      </c>
      <c r="O296" s="196">
        <v>43074</v>
      </c>
      <c r="P296" s="195">
        <f t="shared" si="54"/>
        <v>34</v>
      </c>
      <c r="Q296" s="156" t="str">
        <f t="shared" si="55"/>
        <v>SW</v>
      </c>
      <c r="R296" s="196">
        <v>43101</v>
      </c>
      <c r="S296" s="195">
        <f t="shared" si="56"/>
        <v>34</v>
      </c>
      <c r="T296" s="156" t="str">
        <f t="shared" si="57"/>
        <v>SW</v>
      </c>
      <c r="U296" s="196">
        <v>43116</v>
      </c>
      <c r="V296" s="195">
        <f t="shared" si="58"/>
        <v>35</v>
      </c>
      <c r="W296" s="156" t="str">
        <f t="shared" si="59"/>
        <v>F35</v>
      </c>
      <c r="X296" s="196">
        <v>43172</v>
      </c>
    </row>
    <row r="297" spans="1:24" x14ac:dyDescent="0.25">
      <c r="A297" s="154" t="s">
        <v>618</v>
      </c>
      <c r="B297" s="154" t="s">
        <v>619</v>
      </c>
      <c r="C297" s="154" t="s">
        <v>620</v>
      </c>
      <c r="D297" s="154"/>
      <c r="E297" s="158">
        <v>19769</v>
      </c>
      <c r="F297" s="185" t="s">
        <v>285</v>
      </c>
      <c r="G297" s="195">
        <f t="shared" si="48"/>
        <v>63</v>
      </c>
      <c r="H297" s="156" t="str">
        <f t="shared" si="49"/>
        <v>V60</v>
      </c>
      <c r="I297" s="200">
        <v>43025</v>
      </c>
      <c r="J297" s="195">
        <f t="shared" si="50"/>
        <v>63</v>
      </c>
      <c r="K297" s="156" t="str">
        <f t="shared" si="51"/>
        <v>V60</v>
      </c>
      <c r="L297" s="196">
        <v>43046</v>
      </c>
      <c r="M297" s="195">
        <f t="shared" si="52"/>
        <v>63</v>
      </c>
      <c r="N297" s="156" t="str">
        <f t="shared" si="53"/>
        <v>V60</v>
      </c>
      <c r="O297" s="196">
        <v>43074</v>
      </c>
      <c r="P297" s="195">
        <f t="shared" si="54"/>
        <v>63</v>
      </c>
      <c r="Q297" s="156" t="str">
        <f t="shared" si="55"/>
        <v>V60</v>
      </c>
      <c r="R297" s="196">
        <v>43101</v>
      </c>
      <c r="S297" s="195">
        <f t="shared" si="56"/>
        <v>63</v>
      </c>
      <c r="T297" s="156" t="str">
        <f t="shared" si="57"/>
        <v>V60</v>
      </c>
      <c r="U297" s="196">
        <v>43116</v>
      </c>
      <c r="V297" s="195">
        <f t="shared" si="58"/>
        <v>64</v>
      </c>
      <c r="W297" s="156" t="str">
        <f t="shared" si="59"/>
        <v>V60</v>
      </c>
      <c r="X297" s="196">
        <v>43172</v>
      </c>
    </row>
    <row r="298" spans="1:24" x14ac:dyDescent="0.25">
      <c r="A298" s="154" t="s">
        <v>1223</v>
      </c>
      <c r="B298" s="154" t="s">
        <v>1224</v>
      </c>
      <c r="C298" s="154" t="s">
        <v>1225</v>
      </c>
      <c r="D298" s="154"/>
      <c r="E298" s="158">
        <v>32444</v>
      </c>
      <c r="F298" s="185" t="s">
        <v>285</v>
      </c>
      <c r="G298" s="195">
        <f t="shared" si="48"/>
        <v>28</v>
      </c>
      <c r="H298" s="156" t="str">
        <f t="shared" si="49"/>
        <v>SM</v>
      </c>
      <c r="I298" s="200">
        <v>43025</v>
      </c>
      <c r="J298" s="195">
        <f t="shared" si="50"/>
        <v>29</v>
      </c>
      <c r="K298" s="156" t="str">
        <f t="shared" si="51"/>
        <v>SM</v>
      </c>
      <c r="L298" s="196">
        <v>43046</v>
      </c>
      <c r="M298" s="195">
        <f t="shared" si="52"/>
        <v>29</v>
      </c>
      <c r="N298" s="156" t="str">
        <f t="shared" si="53"/>
        <v>SM</v>
      </c>
      <c r="O298" s="196">
        <v>43074</v>
      </c>
      <c r="P298" s="195">
        <f t="shared" si="54"/>
        <v>29</v>
      </c>
      <c r="Q298" s="156" t="str">
        <f t="shared" si="55"/>
        <v>SM</v>
      </c>
      <c r="R298" s="196">
        <v>43101</v>
      </c>
      <c r="S298" s="195">
        <f t="shared" si="56"/>
        <v>29</v>
      </c>
      <c r="T298" s="156" t="str">
        <f t="shared" si="57"/>
        <v>SM</v>
      </c>
      <c r="U298" s="196">
        <v>43116</v>
      </c>
      <c r="V298" s="195">
        <f t="shared" si="58"/>
        <v>29</v>
      </c>
      <c r="W298" s="156" t="str">
        <f t="shared" si="59"/>
        <v>SM</v>
      </c>
      <c r="X298" s="196">
        <v>43172</v>
      </c>
    </row>
    <row r="299" spans="1:24" x14ac:dyDescent="0.25">
      <c r="A299" s="154" t="s">
        <v>430</v>
      </c>
      <c r="B299" s="154" t="s">
        <v>1226</v>
      </c>
      <c r="C299" s="154" t="s">
        <v>1227</v>
      </c>
      <c r="D299" s="154"/>
      <c r="E299" s="158">
        <v>25000</v>
      </c>
      <c r="F299" s="191" t="s">
        <v>285</v>
      </c>
      <c r="G299" s="195">
        <f t="shared" si="48"/>
        <v>49</v>
      </c>
      <c r="H299" s="156" t="str">
        <f t="shared" si="49"/>
        <v>V45</v>
      </c>
      <c r="I299" s="200">
        <v>43025</v>
      </c>
      <c r="J299" s="195">
        <f t="shared" si="50"/>
        <v>49</v>
      </c>
      <c r="K299" s="156" t="str">
        <f t="shared" si="51"/>
        <v>V45</v>
      </c>
      <c r="L299" s="196">
        <v>43046</v>
      </c>
      <c r="M299" s="195">
        <f t="shared" si="52"/>
        <v>49</v>
      </c>
      <c r="N299" s="156" t="str">
        <f t="shared" si="53"/>
        <v>V45</v>
      </c>
      <c r="O299" s="196">
        <v>43074</v>
      </c>
      <c r="P299" s="195">
        <f t="shared" si="54"/>
        <v>49</v>
      </c>
      <c r="Q299" s="156" t="str">
        <f t="shared" si="55"/>
        <v>V45</v>
      </c>
      <c r="R299" s="196">
        <v>43101</v>
      </c>
      <c r="S299" s="195">
        <f t="shared" si="56"/>
        <v>49</v>
      </c>
      <c r="T299" s="156" t="str">
        <f t="shared" si="57"/>
        <v>V45</v>
      </c>
      <c r="U299" s="196">
        <v>43116</v>
      </c>
      <c r="V299" s="195">
        <f t="shared" si="58"/>
        <v>49</v>
      </c>
      <c r="W299" s="156" t="str">
        <f t="shared" si="59"/>
        <v>V45</v>
      </c>
      <c r="X299" s="196">
        <v>43172</v>
      </c>
    </row>
    <row r="300" spans="1:24" x14ac:dyDescent="0.25">
      <c r="A300" s="154" t="s">
        <v>1165</v>
      </c>
      <c r="B300" s="154" t="s">
        <v>1228</v>
      </c>
      <c r="C300" s="154" t="s">
        <v>1229</v>
      </c>
      <c r="D300" s="154"/>
      <c r="E300" s="158">
        <v>35530</v>
      </c>
      <c r="F300" s="191" t="s">
        <v>300</v>
      </c>
      <c r="G300" s="195">
        <f t="shared" si="48"/>
        <v>20</v>
      </c>
      <c r="H300" s="156" t="str">
        <f t="shared" si="49"/>
        <v>SW</v>
      </c>
      <c r="I300" s="200">
        <v>43025</v>
      </c>
      <c r="J300" s="195">
        <f t="shared" si="50"/>
        <v>20</v>
      </c>
      <c r="K300" s="156" t="str">
        <f t="shared" si="51"/>
        <v>SW</v>
      </c>
      <c r="L300" s="196">
        <v>43046</v>
      </c>
      <c r="M300" s="195">
        <f t="shared" si="52"/>
        <v>20</v>
      </c>
      <c r="N300" s="156" t="str">
        <f t="shared" si="53"/>
        <v>SW</v>
      </c>
      <c r="O300" s="196">
        <v>43074</v>
      </c>
      <c r="P300" s="195">
        <f t="shared" si="54"/>
        <v>20</v>
      </c>
      <c r="Q300" s="156" t="str">
        <f t="shared" si="55"/>
        <v>SW</v>
      </c>
      <c r="R300" s="196">
        <v>43101</v>
      </c>
      <c r="S300" s="195">
        <f t="shared" si="56"/>
        <v>20</v>
      </c>
      <c r="T300" s="156" t="str">
        <f t="shared" si="57"/>
        <v>SW</v>
      </c>
      <c r="U300" s="196">
        <v>43116</v>
      </c>
      <c r="V300" s="195">
        <f t="shared" si="58"/>
        <v>20</v>
      </c>
      <c r="W300" s="156" t="str">
        <f t="shared" si="59"/>
        <v>SW</v>
      </c>
      <c r="X300" s="196">
        <v>43172</v>
      </c>
    </row>
    <row r="301" spans="1:24" x14ac:dyDescent="0.25">
      <c r="A301" s="154" t="s">
        <v>911</v>
      </c>
      <c r="B301" s="154" t="s">
        <v>1230</v>
      </c>
      <c r="C301" s="154" t="s">
        <v>1231</v>
      </c>
      <c r="D301" s="154"/>
      <c r="E301" s="158">
        <v>33681</v>
      </c>
      <c r="F301" s="185" t="s">
        <v>285</v>
      </c>
      <c r="G301" s="195">
        <f t="shared" si="48"/>
        <v>25</v>
      </c>
      <c r="H301" s="156" t="str">
        <f t="shared" si="49"/>
        <v>SM</v>
      </c>
      <c r="I301" s="200">
        <v>43025</v>
      </c>
      <c r="J301" s="195">
        <f t="shared" si="50"/>
        <v>25</v>
      </c>
      <c r="K301" s="156" t="str">
        <f t="shared" si="51"/>
        <v>SM</v>
      </c>
      <c r="L301" s="196">
        <v>43046</v>
      </c>
      <c r="M301" s="195">
        <f t="shared" si="52"/>
        <v>25</v>
      </c>
      <c r="N301" s="156" t="str">
        <f t="shared" si="53"/>
        <v>SM</v>
      </c>
      <c r="O301" s="196">
        <v>43074</v>
      </c>
      <c r="P301" s="195">
        <f t="shared" si="54"/>
        <v>25</v>
      </c>
      <c r="Q301" s="156" t="str">
        <f t="shared" si="55"/>
        <v>SM</v>
      </c>
      <c r="R301" s="196">
        <v>43101</v>
      </c>
      <c r="S301" s="195">
        <f t="shared" si="56"/>
        <v>25</v>
      </c>
      <c r="T301" s="156" t="str">
        <f t="shared" si="57"/>
        <v>SM</v>
      </c>
      <c r="U301" s="196">
        <v>43116</v>
      </c>
      <c r="V301" s="195">
        <f t="shared" si="58"/>
        <v>26</v>
      </c>
      <c r="W301" s="156" t="str">
        <f t="shared" si="59"/>
        <v>SM</v>
      </c>
      <c r="X301" s="196">
        <v>43172</v>
      </c>
    </row>
    <row r="302" spans="1:24" x14ac:dyDescent="0.25">
      <c r="A302" s="164" t="s">
        <v>1232</v>
      </c>
      <c r="B302" s="164" t="s">
        <v>1233</v>
      </c>
      <c r="C302" s="154" t="s">
        <v>1234</v>
      </c>
      <c r="D302" s="154"/>
      <c r="E302" s="167">
        <v>30384</v>
      </c>
      <c r="F302" s="190" t="s">
        <v>300</v>
      </c>
      <c r="G302" s="195">
        <f t="shared" si="48"/>
        <v>34</v>
      </c>
      <c r="H302" s="156" t="str">
        <f t="shared" si="49"/>
        <v>SW</v>
      </c>
      <c r="I302" s="200">
        <v>43025</v>
      </c>
      <c r="J302" s="195">
        <f t="shared" si="50"/>
        <v>34</v>
      </c>
      <c r="K302" s="156" t="str">
        <f t="shared" si="51"/>
        <v>SW</v>
      </c>
      <c r="L302" s="196">
        <v>43046</v>
      </c>
      <c r="M302" s="195">
        <f t="shared" si="52"/>
        <v>34</v>
      </c>
      <c r="N302" s="156" t="str">
        <f t="shared" si="53"/>
        <v>SW</v>
      </c>
      <c r="O302" s="196">
        <v>43074</v>
      </c>
      <c r="P302" s="195">
        <f t="shared" si="54"/>
        <v>34</v>
      </c>
      <c r="Q302" s="156" t="str">
        <f t="shared" si="55"/>
        <v>SW</v>
      </c>
      <c r="R302" s="196">
        <v>43101</v>
      </c>
      <c r="S302" s="195">
        <f t="shared" si="56"/>
        <v>34</v>
      </c>
      <c r="T302" s="156" t="str">
        <f t="shared" si="57"/>
        <v>SW</v>
      </c>
      <c r="U302" s="196">
        <v>43116</v>
      </c>
      <c r="V302" s="195">
        <f t="shared" si="58"/>
        <v>35</v>
      </c>
      <c r="W302" s="156" t="str">
        <f t="shared" si="59"/>
        <v>F35</v>
      </c>
      <c r="X302" s="196">
        <v>43172</v>
      </c>
    </row>
    <row r="303" spans="1:24" x14ac:dyDescent="0.25">
      <c r="A303" s="154" t="s">
        <v>390</v>
      </c>
      <c r="B303" s="154" t="s">
        <v>1233</v>
      </c>
      <c r="C303" s="154" t="s">
        <v>1235</v>
      </c>
      <c r="D303" s="154"/>
      <c r="E303" s="158">
        <v>28993</v>
      </c>
      <c r="F303" s="191" t="s">
        <v>285</v>
      </c>
      <c r="G303" s="195">
        <f t="shared" si="48"/>
        <v>38</v>
      </c>
      <c r="H303" s="156" t="str">
        <f t="shared" si="49"/>
        <v>SM</v>
      </c>
      <c r="I303" s="200">
        <v>43025</v>
      </c>
      <c r="J303" s="195">
        <f t="shared" si="50"/>
        <v>38</v>
      </c>
      <c r="K303" s="156" t="str">
        <f t="shared" si="51"/>
        <v>SM</v>
      </c>
      <c r="L303" s="196">
        <v>43046</v>
      </c>
      <c r="M303" s="195">
        <f t="shared" si="52"/>
        <v>38</v>
      </c>
      <c r="N303" s="156" t="str">
        <f t="shared" si="53"/>
        <v>SM</v>
      </c>
      <c r="O303" s="196">
        <v>43074</v>
      </c>
      <c r="P303" s="195">
        <f t="shared" si="54"/>
        <v>38</v>
      </c>
      <c r="Q303" s="156" t="str">
        <f t="shared" si="55"/>
        <v>SM</v>
      </c>
      <c r="R303" s="196">
        <v>43101</v>
      </c>
      <c r="S303" s="195">
        <f t="shared" si="56"/>
        <v>38</v>
      </c>
      <c r="T303" s="156" t="str">
        <f t="shared" si="57"/>
        <v>SM</v>
      </c>
      <c r="U303" s="196">
        <v>43116</v>
      </c>
      <c r="V303" s="195">
        <f t="shared" si="58"/>
        <v>38</v>
      </c>
      <c r="W303" s="156" t="str">
        <f t="shared" si="59"/>
        <v>SM</v>
      </c>
      <c r="X303" s="196">
        <v>43172</v>
      </c>
    </row>
    <row r="304" spans="1:24" x14ac:dyDescent="0.25">
      <c r="A304" s="154" t="s">
        <v>382</v>
      </c>
      <c r="B304" s="154" t="s">
        <v>1236</v>
      </c>
      <c r="C304" s="154" t="s">
        <v>1237</v>
      </c>
      <c r="D304" s="154"/>
      <c r="E304" s="158">
        <v>24053</v>
      </c>
      <c r="F304" s="185" t="s">
        <v>285</v>
      </c>
      <c r="G304" s="195">
        <f t="shared" si="48"/>
        <v>51</v>
      </c>
      <c r="H304" s="156" t="str">
        <f t="shared" si="49"/>
        <v>V50</v>
      </c>
      <c r="I304" s="200">
        <v>43025</v>
      </c>
      <c r="J304" s="195">
        <f t="shared" si="50"/>
        <v>52</v>
      </c>
      <c r="K304" s="156" t="str">
        <f t="shared" si="51"/>
        <v>V50</v>
      </c>
      <c r="L304" s="196">
        <v>43046</v>
      </c>
      <c r="M304" s="195">
        <f t="shared" si="52"/>
        <v>52</v>
      </c>
      <c r="N304" s="156" t="str">
        <f t="shared" si="53"/>
        <v>V50</v>
      </c>
      <c r="O304" s="196">
        <v>43074</v>
      </c>
      <c r="P304" s="195">
        <f t="shared" si="54"/>
        <v>52</v>
      </c>
      <c r="Q304" s="156" t="str">
        <f t="shared" si="55"/>
        <v>V50</v>
      </c>
      <c r="R304" s="196">
        <v>43101</v>
      </c>
      <c r="S304" s="195">
        <f t="shared" si="56"/>
        <v>52</v>
      </c>
      <c r="T304" s="156" t="str">
        <f t="shared" si="57"/>
        <v>V50</v>
      </c>
      <c r="U304" s="196">
        <v>43116</v>
      </c>
      <c r="V304" s="195">
        <f t="shared" si="58"/>
        <v>52</v>
      </c>
      <c r="W304" s="156" t="str">
        <f t="shared" si="59"/>
        <v>V50</v>
      </c>
      <c r="X304" s="196">
        <v>43172</v>
      </c>
    </row>
    <row r="305" spans="1:24" x14ac:dyDescent="0.25">
      <c r="A305" s="154" t="s">
        <v>1238</v>
      </c>
      <c r="B305" s="154" t="s">
        <v>1239</v>
      </c>
      <c r="C305" s="154" t="s">
        <v>1240</v>
      </c>
      <c r="D305" s="154"/>
      <c r="E305" s="158">
        <v>37186</v>
      </c>
      <c r="F305" s="185" t="s">
        <v>285</v>
      </c>
      <c r="G305" s="195">
        <f t="shared" si="48"/>
        <v>15</v>
      </c>
      <c r="H305" s="156" t="str">
        <f t="shared" si="49"/>
        <v>JB17</v>
      </c>
      <c r="I305" s="200">
        <v>43025</v>
      </c>
      <c r="J305" s="195">
        <f t="shared" si="50"/>
        <v>16</v>
      </c>
      <c r="K305" s="156" t="str">
        <f t="shared" si="51"/>
        <v>JB17</v>
      </c>
      <c r="L305" s="196">
        <v>43046</v>
      </c>
      <c r="M305" s="195">
        <f t="shared" si="52"/>
        <v>16</v>
      </c>
      <c r="N305" s="156" t="str">
        <f t="shared" si="53"/>
        <v>JB17</v>
      </c>
      <c r="O305" s="196">
        <v>43074</v>
      </c>
      <c r="P305" s="195">
        <f t="shared" si="54"/>
        <v>16</v>
      </c>
      <c r="Q305" s="156" t="str">
        <f t="shared" si="55"/>
        <v>JB17</v>
      </c>
      <c r="R305" s="196">
        <v>43101</v>
      </c>
      <c r="S305" s="195">
        <f t="shared" si="56"/>
        <v>16</v>
      </c>
      <c r="T305" s="156" t="str">
        <f t="shared" si="57"/>
        <v>JB17</v>
      </c>
      <c r="U305" s="196">
        <v>43116</v>
      </c>
      <c r="V305" s="195">
        <f t="shared" si="58"/>
        <v>16</v>
      </c>
      <c r="W305" s="156" t="str">
        <f t="shared" si="59"/>
        <v>JB17</v>
      </c>
      <c r="X305" s="196">
        <v>43172</v>
      </c>
    </row>
    <row r="306" spans="1:24" x14ac:dyDescent="0.25">
      <c r="A306" s="154" t="s">
        <v>622</v>
      </c>
      <c r="B306" s="154" t="s">
        <v>623</v>
      </c>
      <c r="C306" s="154" t="s">
        <v>624</v>
      </c>
      <c r="D306" s="154"/>
      <c r="E306" s="158">
        <v>38432</v>
      </c>
      <c r="F306" s="185" t="s">
        <v>285</v>
      </c>
      <c r="G306" s="195">
        <f t="shared" si="48"/>
        <v>12</v>
      </c>
      <c r="H306" s="156" t="str">
        <f t="shared" si="49"/>
        <v>JB13</v>
      </c>
      <c r="I306" s="200">
        <v>43025</v>
      </c>
      <c r="J306" s="195">
        <f t="shared" si="50"/>
        <v>12</v>
      </c>
      <c r="K306" s="156" t="str">
        <f t="shared" si="51"/>
        <v>JB13</v>
      </c>
      <c r="L306" s="196">
        <v>43046</v>
      </c>
      <c r="M306" s="195">
        <f t="shared" si="52"/>
        <v>12</v>
      </c>
      <c r="N306" s="156" t="str">
        <f t="shared" si="53"/>
        <v>JB13</v>
      </c>
      <c r="O306" s="196">
        <v>43074</v>
      </c>
      <c r="P306" s="195">
        <f t="shared" si="54"/>
        <v>12</v>
      </c>
      <c r="Q306" s="156" t="str">
        <f t="shared" si="55"/>
        <v>JB13</v>
      </c>
      <c r="R306" s="196">
        <v>43101</v>
      </c>
      <c r="S306" s="195">
        <f t="shared" si="56"/>
        <v>12</v>
      </c>
      <c r="T306" s="156" t="str">
        <f t="shared" si="57"/>
        <v>JB13</v>
      </c>
      <c r="U306" s="196">
        <v>43116</v>
      </c>
      <c r="V306" s="195">
        <f t="shared" si="58"/>
        <v>12</v>
      </c>
      <c r="W306" s="156" t="str">
        <f t="shared" si="59"/>
        <v>JB13</v>
      </c>
      <c r="X306" s="196">
        <v>43172</v>
      </c>
    </row>
    <row r="307" spans="1:24" x14ac:dyDescent="0.25">
      <c r="A307" s="154" t="s">
        <v>1242</v>
      </c>
      <c r="B307" s="154" t="s">
        <v>1243</v>
      </c>
      <c r="C307" s="154" t="s">
        <v>1244</v>
      </c>
      <c r="D307" s="154"/>
      <c r="E307" s="160">
        <v>38288</v>
      </c>
      <c r="F307" s="186" t="s">
        <v>300</v>
      </c>
      <c r="G307" s="195">
        <f t="shared" si="48"/>
        <v>12</v>
      </c>
      <c r="H307" s="156" t="str">
        <f t="shared" si="49"/>
        <v>JG13</v>
      </c>
      <c r="I307" s="200">
        <v>43025</v>
      </c>
      <c r="J307" s="195">
        <f t="shared" si="50"/>
        <v>13</v>
      </c>
      <c r="K307" s="156" t="str">
        <f t="shared" si="51"/>
        <v>JG15</v>
      </c>
      <c r="L307" s="196">
        <v>43046</v>
      </c>
      <c r="M307" s="195">
        <f t="shared" si="52"/>
        <v>13</v>
      </c>
      <c r="N307" s="156" t="str">
        <f t="shared" si="53"/>
        <v>JG15</v>
      </c>
      <c r="O307" s="196">
        <v>43074</v>
      </c>
      <c r="P307" s="195">
        <f t="shared" si="54"/>
        <v>13</v>
      </c>
      <c r="Q307" s="156" t="str">
        <f t="shared" si="55"/>
        <v>JG15</v>
      </c>
      <c r="R307" s="196">
        <v>43101</v>
      </c>
      <c r="S307" s="195">
        <f t="shared" si="56"/>
        <v>13</v>
      </c>
      <c r="T307" s="156" t="str">
        <f t="shared" si="57"/>
        <v>JG15</v>
      </c>
      <c r="U307" s="196">
        <v>43116</v>
      </c>
      <c r="V307" s="195">
        <f t="shared" si="58"/>
        <v>13</v>
      </c>
      <c r="W307" s="156" t="str">
        <f t="shared" si="59"/>
        <v>JG15</v>
      </c>
      <c r="X307" s="196">
        <v>43172</v>
      </c>
    </row>
    <row r="308" spans="1:24" x14ac:dyDescent="0.25">
      <c r="A308" s="161" t="s">
        <v>1245</v>
      </c>
      <c r="B308" s="161" t="s">
        <v>1246</v>
      </c>
      <c r="C308" s="154" t="s">
        <v>1247</v>
      </c>
      <c r="D308" s="154"/>
      <c r="E308" s="158">
        <v>21778</v>
      </c>
      <c r="F308" s="185" t="s">
        <v>285</v>
      </c>
      <c r="G308" s="195">
        <f t="shared" si="48"/>
        <v>58</v>
      </c>
      <c r="H308" s="156" t="str">
        <f t="shared" si="49"/>
        <v>V55</v>
      </c>
      <c r="I308" s="200">
        <v>43025</v>
      </c>
      <c r="J308" s="195">
        <f t="shared" si="50"/>
        <v>58</v>
      </c>
      <c r="K308" s="156" t="str">
        <f t="shared" si="51"/>
        <v>V55</v>
      </c>
      <c r="L308" s="196">
        <v>43046</v>
      </c>
      <c r="M308" s="195">
        <f t="shared" si="52"/>
        <v>58</v>
      </c>
      <c r="N308" s="156" t="str">
        <f t="shared" si="53"/>
        <v>V55</v>
      </c>
      <c r="O308" s="196">
        <v>43074</v>
      </c>
      <c r="P308" s="195">
        <f t="shared" si="54"/>
        <v>58</v>
      </c>
      <c r="Q308" s="156" t="str">
        <f t="shared" si="55"/>
        <v>V55</v>
      </c>
      <c r="R308" s="196">
        <v>43101</v>
      </c>
      <c r="S308" s="195">
        <f t="shared" si="56"/>
        <v>58</v>
      </c>
      <c r="T308" s="156" t="str">
        <f t="shared" si="57"/>
        <v>V55</v>
      </c>
      <c r="U308" s="196">
        <v>43116</v>
      </c>
      <c r="V308" s="195">
        <f t="shared" si="58"/>
        <v>58</v>
      </c>
      <c r="W308" s="156" t="str">
        <f t="shared" si="59"/>
        <v>V55</v>
      </c>
      <c r="X308" s="196">
        <v>43172</v>
      </c>
    </row>
    <row r="309" spans="1:24" x14ac:dyDescent="0.25">
      <c r="A309" s="179" t="s">
        <v>567</v>
      </c>
      <c r="B309" s="179" t="s">
        <v>627</v>
      </c>
      <c r="C309" s="154" t="s">
        <v>1241</v>
      </c>
      <c r="D309" s="154"/>
      <c r="E309" s="180">
        <v>27412</v>
      </c>
      <c r="F309" s="194" t="s">
        <v>285</v>
      </c>
      <c r="G309" s="195">
        <f t="shared" si="48"/>
        <v>42</v>
      </c>
      <c r="H309" s="156" t="str">
        <f t="shared" si="49"/>
        <v>V40</v>
      </c>
      <c r="I309" s="200">
        <v>43025</v>
      </c>
      <c r="J309" s="195">
        <f t="shared" si="50"/>
        <v>42</v>
      </c>
      <c r="K309" s="156" t="str">
        <f t="shared" si="51"/>
        <v>V40</v>
      </c>
      <c r="L309" s="196">
        <v>43046</v>
      </c>
      <c r="M309" s="195">
        <f t="shared" si="52"/>
        <v>42</v>
      </c>
      <c r="N309" s="156" t="str">
        <f t="shared" si="53"/>
        <v>V40</v>
      </c>
      <c r="O309" s="196">
        <v>43074</v>
      </c>
      <c r="P309" s="195">
        <f t="shared" si="54"/>
        <v>42</v>
      </c>
      <c r="Q309" s="156" t="str">
        <f t="shared" si="55"/>
        <v>V40</v>
      </c>
      <c r="R309" s="196">
        <v>43101</v>
      </c>
      <c r="S309" s="195">
        <f t="shared" si="56"/>
        <v>43</v>
      </c>
      <c r="T309" s="156" t="str">
        <f t="shared" si="57"/>
        <v>V40</v>
      </c>
      <c r="U309" s="196">
        <v>43116</v>
      </c>
      <c r="V309" s="195">
        <f t="shared" si="58"/>
        <v>43</v>
      </c>
      <c r="W309" s="156" t="str">
        <f t="shared" si="59"/>
        <v>V40</v>
      </c>
      <c r="X309" s="196">
        <v>43172</v>
      </c>
    </row>
    <row r="310" spans="1:24" x14ac:dyDescent="0.25">
      <c r="A310" s="161" t="s">
        <v>1248</v>
      </c>
      <c r="B310" s="161" t="s">
        <v>627</v>
      </c>
      <c r="C310" s="154" t="s">
        <v>1249</v>
      </c>
      <c r="D310" s="154"/>
      <c r="E310" s="158">
        <v>29346</v>
      </c>
      <c r="F310" s="185" t="s">
        <v>300</v>
      </c>
      <c r="G310" s="195">
        <f t="shared" si="48"/>
        <v>37</v>
      </c>
      <c r="H310" s="156" t="str">
        <f t="shared" si="49"/>
        <v>F35</v>
      </c>
      <c r="I310" s="200">
        <v>43025</v>
      </c>
      <c r="J310" s="195">
        <f t="shared" si="50"/>
        <v>37</v>
      </c>
      <c r="K310" s="156" t="str">
        <f t="shared" si="51"/>
        <v>F35</v>
      </c>
      <c r="L310" s="196">
        <v>43046</v>
      </c>
      <c r="M310" s="195">
        <f t="shared" si="52"/>
        <v>37</v>
      </c>
      <c r="N310" s="156" t="str">
        <f t="shared" si="53"/>
        <v>F35</v>
      </c>
      <c r="O310" s="196">
        <v>43074</v>
      </c>
      <c r="P310" s="195">
        <f t="shared" si="54"/>
        <v>37</v>
      </c>
      <c r="Q310" s="156" t="str">
        <f t="shared" si="55"/>
        <v>F35</v>
      </c>
      <c r="R310" s="196">
        <v>43101</v>
      </c>
      <c r="S310" s="195">
        <f t="shared" si="56"/>
        <v>37</v>
      </c>
      <c r="T310" s="156" t="str">
        <f t="shared" si="57"/>
        <v>F35</v>
      </c>
      <c r="U310" s="196">
        <v>43116</v>
      </c>
      <c r="V310" s="195">
        <f t="shared" si="58"/>
        <v>37</v>
      </c>
      <c r="W310" s="156" t="str">
        <f t="shared" si="59"/>
        <v>F35</v>
      </c>
      <c r="X310" s="196">
        <v>43172</v>
      </c>
    </row>
    <row r="311" spans="1:24" x14ac:dyDescent="0.25">
      <c r="A311" s="159" t="s">
        <v>626</v>
      </c>
      <c r="B311" s="159" t="s">
        <v>627</v>
      </c>
      <c r="C311" s="154" t="s">
        <v>628</v>
      </c>
      <c r="D311" s="154"/>
      <c r="E311" s="163">
        <v>15155</v>
      </c>
      <c r="F311" s="186" t="s">
        <v>285</v>
      </c>
      <c r="G311" s="195">
        <f t="shared" si="48"/>
        <v>76</v>
      </c>
      <c r="H311" s="156" t="str">
        <f t="shared" si="49"/>
        <v>V75</v>
      </c>
      <c r="I311" s="200">
        <v>43025</v>
      </c>
      <c r="J311" s="195">
        <f t="shared" si="50"/>
        <v>76</v>
      </c>
      <c r="K311" s="156" t="str">
        <f t="shared" si="51"/>
        <v>V75</v>
      </c>
      <c r="L311" s="196">
        <v>43046</v>
      </c>
      <c r="M311" s="195">
        <f t="shared" si="52"/>
        <v>76</v>
      </c>
      <c r="N311" s="156" t="str">
        <f t="shared" si="53"/>
        <v>V75</v>
      </c>
      <c r="O311" s="196">
        <v>43074</v>
      </c>
      <c r="P311" s="195">
        <f t="shared" si="54"/>
        <v>76</v>
      </c>
      <c r="Q311" s="156" t="str">
        <f t="shared" si="55"/>
        <v>V75</v>
      </c>
      <c r="R311" s="196">
        <v>43101</v>
      </c>
      <c r="S311" s="195">
        <f t="shared" si="56"/>
        <v>76</v>
      </c>
      <c r="T311" s="156" t="str">
        <f t="shared" si="57"/>
        <v>V75</v>
      </c>
      <c r="U311" s="196">
        <v>43116</v>
      </c>
      <c r="V311" s="195">
        <f t="shared" si="58"/>
        <v>76</v>
      </c>
      <c r="W311" s="156" t="str">
        <f t="shared" si="59"/>
        <v>V75</v>
      </c>
      <c r="X311" s="196">
        <v>43172</v>
      </c>
    </row>
    <row r="312" spans="1:24" x14ac:dyDescent="0.25">
      <c r="A312" s="161" t="s">
        <v>1250</v>
      </c>
      <c r="B312" s="161" t="s">
        <v>1251</v>
      </c>
      <c r="C312" s="154" t="s">
        <v>1252</v>
      </c>
      <c r="D312" s="154"/>
      <c r="E312" s="158">
        <v>36120</v>
      </c>
      <c r="F312" s="185" t="s">
        <v>300</v>
      </c>
      <c r="G312" s="195">
        <f t="shared" si="48"/>
        <v>18</v>
      </c>
      <c r="H312" s="156" t="str">
        <f t="shared" si="49"/>
        <v>JW</v>
      </c>
      <c r="I312" s="200">
        <v>43025</v>
      </c>
      <c r="J312" s="195">
        <f t="shared" si="50"/>
        <v>18</v>
      </c>
      <c r="K312" s="156" t="str">
        <f t="shared" si="51"/>
        <v>JW</v>
      </c>
      <c r="L312" s="196">
        <v>43046</v>
      </c>
      <c r="M312" s="195">
        <f t="shared" si="52"/>
        <v>19</v>
      </c>
      <c r="N312" s="156" t="str">
        <f t="shared" si="53"/>
        <v>SW</v>
      </c>
      <c r="O312" s="196">
        <v>43074</v>
      </c>
      <c r="P312" s="195">
        <f t="shared" si="54"/>
        <v>19</v>
      </c>
      <c r="Q312" s="156" t="str">
        <f t="shared" si="55"/>
        <v>SW</v>
      </c>
      <c r="R312" s="196">
        <v>43101</v>
      </c>
      <c r="S312" s="195">
        <f t="shared" si="56"/>
        <v>19</v>
      </c>
      <c r="T312" s="156" t="str">
        <f t="shared" si="57"/>
        <v>SW</v>
      </c>
      <c r="U312" s="196">
        <v>43116</v>
      </c>
      <c r="V312" s="195">
        <f t="shared" si="58"/>
        <v>19</v>
      </c>
      <c r="W312" s="156" t="str">
        <f t="shared" si="59"/>
        <v>SW</v>
      </c>
      <c r="X312" s="196">
        <v>43172</v>
      </c>
    </row>
    <row r="313" spans="1:24" x14ac:dyDescent="0.25">
      <c r="A313" s="173" t="s">
        <v>1253</v>
      </c>
      <c r="B313" s="173" t="s">
        <v>1254</v>
      </c>
      <c r="C313" s="154" t="s">
        <v>1255</v>
      </c>
      <c r="D313" s="154"/>
      <c r="E313" s="165">
        <v>35080</v>
      </c>
      <c r="F313" s="189" t="s">
        <v>285</v>
      </c>
      <c r="G313" s="195">
        <f t="shared" si="48"/>
        <v>21</v>
      </c>
      <c r="H313" s="156" t="str">
        <f t="shared" si="49"/>
        <v>SM</v>
      </c>
      <c r="I313" s="200">
        <v>43025</v>
      </c>
      <c r="J313" s="195">
        <f t="shared" si="50"/>
        <v>21</v>
      </c>
      <c r="K313" s="156" t="str">
        <f t="shared" si="51"/>
        <v>SM</v>
      </c>
      <c r="L313" s="196">
        <v>43046</v>
      </c>
      <c r="M313" s="195">
        <f t="shared" si="52"/>
        <v>21</v>
      </c>
      <c r="N313" s="156" t="str">
        <f t="shared" si="53"/>
        <v>SM</v>
      </c>
      <c r="O313" s="196">
        <v>43074</v>
      </c>
      <c r="P313" s="195">
        <f t="shared" si="54"/>
        <v>21</v>
      </c>
      <c r="Q313" s="156" t="str">
        <f t="shared" si="55"/>
        <v>SM</v>
      </c>
      <c r="R313" s="196">
        <v>43101</v>
      </c>
      <c r="S313" s="195">
        <f t="shared" si="56"/>
        <v>22</v>
      </c>
      <c r="T313" s="156" t="str">
        <f t="shared" si="57"/>
        <v>SM</v>
      </c>
      <c r="U313" s="196">
        <v>43116</v>
      </c>
      <c r="V313" s="195">
        <f t="shared" si="58"/>
        <v>22</v>
      </c>
      <c r="W313" s="156" t="str">
        <f t="shared" si="59"/>
        <v>SM</v>
      </c>
      <c r="X313" s="196">
        <v>43172</v>
      </c>
    </row>
    <row r="314" spans="1:24" x14ac:dyDescent="0.25">
      <c r="A314" s="154" t="s">
        <v>536</v>
      </c>
      <c r="B314" s="154" t="s">
        <v>1256</v>
      </c>
      <c r="C314" s="154" t="s">
        <v>110</v>
      </c>
      <c r="D314" s="154"/>
      <c r="E314" s="160">
        <v>27045</v>
      </c>
      <c r="F314" s="186" t="s">
        <v>285</v>
      </c>
      <c r="G314" s="195">
        <f t="shared" si="48"/>
        <v>43</v>
      </c>
      <c r="H314" s="156" t="str">
        <f t="shared" si="49"/>
        <v>V40</v>
      </c>
      <c r="I314" s="200">
        <v>43025</v>
      </c>
      <c r="J314" s="195">
        <f t="shared" si="50"/>
        <v>43</v>
      </c>
      <c r="K314" s="156" t="str">
        <f t="shared" si="51"/>
        <v>V40</v>
      </c>
      <c r="L314" s="196">
        <v>43046</v>
      </c>
      <c r="M314" s="195">
        <f t="shared" si="52"/>
        <v>43</v>
      </c>
      <c r="N314" s="156" t="str">
        <f t="shared" si="53"/>
        <v>V40</v>
      </c>
      <c r="O314" s="196">
        <v>43074</v>
      </c>
      <c r="P314" s="195">
        <f t="shared" si="54"/>
        <v>43</v>
      </c>
      <c r="Q314" s="156" t="str">
        <f t="shared" si="55"/>
        <v>V40</v>
      </c>
      <c r="R314" s="196">
        <v>43101</v>
      </c>
      <c r="S314" s="195">
        <f t="shared" si="56"/>
        <v>44</v>
      </c>
      <c r="T314" s="156" t="str">
        <f t="shared" si="57"/>
        <v>V40</v>
      </c>
      <c r="U314" s="196">
        <v>43116</v>
      </c>
      <c r="V314" s="195">
        <f t="shared" si="58"/>
        <v>44</v>
      </c>
      <c r="W314" s="156" t="str">
        <f t="shared" si="59"/>
        <v>V40</v>
      </c>
      <c r="X314" s="196">
        <v>43172</v>
      </c>
    </row>
    <row r="315" spans="1:24" x14ac:dyDescent="0.25">
      <c r="A315" s="154" t="s">
        <v>1139</v>
      </c>
      <c r="B315" s="154" t="s">
        <v>632</v>
      </c>
      <c r="C315" s="154" t="s">
        <v>1257</v>
      </c>
      <c r="D315" s="154"/>
      <c r="E315" s="158">
        <v>22882</v>
      </c>
      <c r="F315" s="185" t="s">
        <v>285</v>
      </c>
      <c r="G315" s="195">
        <f t="shared" si="48"/>
        <v>55</v>
      </c>
      <c r="H315" s="156" t="str">
        <f t="shared" si="49"/>
        <v>V55</v>
      </c>
      <c r="I315" s="200">
        <v>43025</v>
      </c>
      <c r="J315" s="195">
        <f t="shared" si="50"/>
        <v>55</v>
      </c>
      <c r="K315" s="156" t="str">
        <f t="shared" si="51"/>
        <v>V55</v>
      </c>
      <c r="L315" s="196">
        <v>43046</v>
      </c>
      <c r="M315" s="195">
        <f t="shared" si="52"/>
        <v>55</v>
      </c>
      <c r="N315" s="156" t="str">
        <f t="shared" si="53"/>
        <v>V55</v>
      </c>
      <c r="O315" s="196">
        <v>43074</v>
      </c>
      <c r="P315" s="195">
        <f t="shared" si="54"/>
        <v>55</v>
      </c>
      <c r="Q315" s="156" t="str">
        <f t="shared" si="55"/>
        <v>V55</v>
      </c>
      <c r="R315" s="196">
        <v>43101</v>
      </c>
      <c r="S315" s="195">
        <f t="shared" si="56"/>
        <v>55</v>
      </c>
      <c r="T315" s="156" t="str">
        <f t="shared" si="57"/>
        <v>V55</v>
      </c>
      <c r="U315" s="196">
        <v>43116</v>
      </c>
      <c r="V315" s="195">
        <f t="shared" si="58"/>
        <v>55</v>
      </c>
      <c r="W315" s="156" t="str">
        <f t="shared" si="59"/>
        <v>V55</v>
      </c>
      <c r="X315" s="196">
        <v>43172</v>
      </c>
    </row>
    <row r="316" spans="1:24" x14ac:dyDescent="0.25">
      <c r="A316" s="154" t="s">
        <v>631</v>
      </c>
      <c r="B316" s="154" t="s">
        <v>632</v>
      </c>
      <c r="C316" s="154" t="s">
        <v>633</v>
      </c>
      <c r="D316" s="154"/>
      <c r="E316" s="160">
        <v>39169</v>
      </c>
      <c r="F316" s="186" t="s">
        <v>285</v>
      </c>
      <c r="G316" s="195">
        <f t="shared" si="48"/>
        <v>10</v>
      </c>
      <c r="H316" s="156" t="str">
        <f t="shared" si="49"/>
        <v>JB11</v>
      </c>
      <c r="I316" s="200">
        <v>43025</v>
      </c>
      <c r="J316" s="195">
        <f t="shared" si="50"/>
        <v>10</v>
      </c>
      <c r="K316" s="156" t="str">
        <f t="shared" si="51"/>
        <v>JB11</v>
      </c>
      <c r="L316" s="196">
        <v>43046</v>
      </c>
      <c r="M316" s="195">
        <f t="shared" si="52"/>
        <v>10</v>
      </c>
      <c r="N316" s="156" t="str">
        <f t="shared" si="53"/>
        <v>JB11</v>
      </c>
      <c r="O316" s="196">
        <v>43074</v>
      </c>
      <c r="P316" s="195">
        <f t="shared" si="54"/>
        <v>10</v>
      </c>
      <c r="Q316" s="156" t="str">
        <f t="shared" si="55"/>
        <v>JB11</v>
      </c>
      <c r="R316" s="196">
        <v>43101</v>
      </c>
      <c r="S316" s="195">
        <f t="shared" si="56"/>
        <v>10</v>
      </c>
      <c r="T316" s="156" t="str">
        <f t="shared" si="57"/>
        <v>JB11</v>
      </c>
      <c r="U316" s="196">
        <v>43116</v>
      </c>
      <c r="V316" s="195">
        <f t="shared" si="58"/>
        <v>10</v>
      </c>
      <c r="W316" s="156" t="str">
        <f t="shared" si="59"/>
        <v>JB11</v>
      </c>
      <c r="X316" s="196">
        <v>43172</v>
      </c>
    </row>
    <row r="317" spans="1:24" x14ac:dyDescent="0.25">
      <c r="A317" s="173" t="s">
        <v>635</v>
      </c>
      <c r="B317" s="173" t="s">
        <v>636</v>
      </c>
      <c r="C317" s="154" t="s">
        <v>637</v>
      </c>
      <c r="D317" s="154"/>
      <c r="E317" s="165">
        <v>37974</v>
      </c>
      <c r="F317" s="189" t="s">
        <v>285</v>
      </c>
      <c r="G317" s="195">
        <f t="shared" si="48"/>
        <v>13</v>
      </c>
      <c r="H317" s="156" t="str">
        <f t="shared" si="49"/>
        <v>JB15</v>
      </c>
      <c r="I317" s="200">
        <v>43025</v>
      </c>
      <c r="J317" s="195">
        <f t="shared" si="50"/>
        <v>13</v>
      </c>
      <c r="K317" s="156" t="str">
        <f t="shared" si="51"/>
        <v>JB15</v>
      </c>
      <c r="L317" s="196">
        <v>43046</v>
      </c>
      <c r="M317" s="195">
        <f t="shared" si="52"/>
        <v>13</v>
      </c>
      <c r="N317" s="156" t="str">
        <f t="shared" si="53"/>
        <v>JB15</v>
      </c>
      <c r="O317" s="196">
        <v>43074</v>
      </c>
      <c r="P317" s="195">
        <f t="shared" si="54"/>
        <v>14</v>
      </c>
      <c r="Q317" s="156" t="str">
        <f t="shared" si="55"/>
        <v>JB15</v>
      </c>
      <c r="R317" s="196">
        <v>43101</v>
      </c>
      <c r="S317" s="195">
        <f t="shared" si="56"/>
        <v>14</v>
      </c>
      <c r="T317" s="156" t="str">
        <f t="shared" si="57"/>
        <v>JB15</v>
      </c>
      <c r="U317" s="196">
        <v>43116</v>
      </c>
      <c r="V317" s="195">
        <f t="shared" si="58"/>
        <v>14</v>
      </c>
      <c r="W317" s="156" t="str">
        <f t="shared" si="59"/>
        <v>JB15</v>
      </c>
      <c r="X317" s="196">
        <v>43172</v>
      </c>
    </row>
    <row r="318" spans="1:24" x14ac:dyDescent="0.25">
      <c r="A318" s="173" t="s">
        <v>639</v>
      </c>
      <c r="B318" s="173" t="s">
        <v>636</v>
      </c>
      <c r="C318" s="154" t="s">
        <v>640</v>
      </c>
      <c r="D318" s="154"/>
      <c r="E318" s="165">
        <v>38548</v>
      </c>
      <c r="F318" s="189" t="s">
        <v>300</v>
      </c>
      <c r="G318" s="195">
        <f t="shared" si="48"/>
        <v>12</v>
      </c>
      <c r="H318" s="156" t="str">
        <f t="shared" si="49"/>
        <v>JG13</v>
      </c>
      <c r="I318" s="200">
        <v>43025</v>
      </c>
      <c r="J318" s="195">
        <f t="shared" si="50"/>
        <v>12</v>
      </c>
      <c r="K318" s="156" t="str">
        <f t="shared" si="51"/>
        <v>JG13</v>
      </c>
      <c r="L318" s="196">
        <v>43046</v>
      </c>
      <c r="M318" s="195">
        <f t="shared" si="52"/>
        <v>12</v>
      </c>
      <c r="N318" s="156" t="str">
        <f t="shared" si="53"/>
        <v>JG13</v>
      </c>
      <c r="O318" s="196">
        <v>43074</v>
      </c>
      <c r="P318" s="195">
        <f t="shared" si="54"/>
        <v>12</v>
      </c>
      <c r="Q318" s="156" t="str">
        <f t="shared" si="55"/>
        <v>JG13</v>
      </c>
      <c r="R318" s="196">
        <v>43101</v>
      </c>
      <c r="S318" s="195">
        <f t="shared" si="56"/>
        <v>12</v>
      </c>
      <c r="T318" s="156" t="str">
        <f t="shared" si="57"/>
        <v>JG13</v>
      </c>
      <c r="U318" s="196">
        <v>43116</v>
      </c>
      <c r="V318" s="195">
        <f t="shared" si="58"/>
        <v>12</v>
      </c>
      <c r="W318" s="156" t="str">
        <f t="shared" si="59"/>
        <v>JG13</v>
      </c>
      <c r="X318" s="196">
        <v>43172</v>
      </c>
    </row>
    <row r="319" spans="1:24" x14ac:dyDescent="0.25">
      <c r="A319" s="164" t="s">
        <v>450</v>
      </c>
      <c r="B319" s="164" t="s">
        <v>636</v>
      </c>
      <c r="C319" s="154" t="s">
        <v>642</v>
      </c>
      <c r="D319" s="154"/>
      <c r="E319" s="165">
        <v>40452</v>
      </c>
      <c r="F319" s="190" t="s">
        <v>300</v>
      </c>
      <c r="G319" s="195">
        <f t="shared" si="48"/>
        <v>7</v>
      </c>
      <c r="H319" s="156" t="str">
        <f t="shared" si="49"/>
        <v>JG11</v>
      </c>
      <c r="I319" s="200">
        <v>43025</v>
      </c>
      <c r="J319" s="195">
        <f t="shared" si="50"/>
        <v>7</v>
      </c>
      <c r="K319" s="156" t="str">
        <f t="shared" si="51"/>
        <v>JG11</v>
      </c>
      <c r="L319" s="196">
        <v>43046</v>
      </c>
      <c r="M319" s="195">
        <f t="shared" si="52"/>
        <v>7</v>
      </c>
      <c r="N319" s="156" t="str">
        <f t="shared" si="53"/>
        <v>JG11</v>
      </c>
      <c r="O319" s="196">
        <v>43074</v>
      </c>
      <c r="P319" s="195">
        <f t="shared" si="54"/>
        <v>7</v>
      </c>
      <c r="Q319" s="156" t="str">
        <f t="shared" si="55"/>
        <v>JG11</v>
      </c>
      <c r="R319" s="196">
        <v>43101</v>
      </c>
      <c r="S319" s="195">
        <f t="shared" si="56"/>
        <v>7</v>
      </c>
      <c r="T319" s="156" t="str">
        <f t="shared" si="57"/>
        <v>JG11</v>
      </c>
      <c r="U319" s="196">
        <v>43116</v>
      </c>
      <c r="V319" s="195">
        <f t="shared" si="58"/>
        <v>7</v>
      </c>
      <c r="W319" s="156" t="str">
        <f t="shared" si="59"/>
        <v>JG11</v>
      </c>
      <c r="X319" s="196">
        <v>43172</v>
      </c>
    </row>
    <row r="320" spans="1:24" x14ac:dyDescent="0.25">
      <c r="A320" s="164" t="s">
        <v>450</v>
      </c>
      <c r="B320" s="164" t="s">
        <v>636</v>
      </c>
      <c r="C320" s="255" t="s">
        <v>642</v>
      </c>
      <c r="D320" s="255"/>
      <c r="E320" s="165">
        <v>40452</v>
      </c>
      <c r="F320" s="190" t="s">
        <v>300</v>
      </c>
      <c r="G320" s="195">
        <f t="shared" si="48"/>
        <v>7</v>
      </c>
      <c r="H320" s="156" t="str">
        <f t="shared" si="49"/>
        <v>JG11</v>
      </c>
      <c r="I320" s="200">
        <v>43025</v>
      </c>
      <c r="J320" s="195">
        <f t="shared" si="50"/>
        <v>7</v>
      </c>
      <c r="K320" s="156" t="str">
        <f t="shared" si="51"/>
        <v>JG11</v>
      </c>
      <c r="L320" s="196">
        <v>43046</v>
      </c>
      <c r="M320" s="195">
        <f t="shared" si="52"/>
        <v>7</v>
      </c>
      <c r="N320" s="156" t="str">
        <f t="shared" si="53"/>
        <v>JG11</v>
      </c>
      <c r="O320" s="196">
        <v>43074</v>
      </c>
      <c r="P320" s="195">
        <f t="shared" si="54"/>
        <v>7</v>
      </c>
      <c r="Q320" s="156" t="str">
        <f t="shared" si="55"/>
        <v>JG11</v>
      </c>
      <c r="R320" s="196">
        <v>43101</v>
      </c>
      <c r="S320" s="195">
        <f t="shared" si="56"/>
        <v>7</v>
      </c>
      <c r="T320" s="156" t="str">
        <f t="shared" si="57"/>
        <v>JG11</v>
      </c>
      <c r="U320" s="196">
        <v>43116</v>
      </c>
      <c r="V320" s="195">
        <f t="shared" si="58"/>
        <v>7</v>
      </c>
      <c r="W320" s="156" t="str">
        <f t="shared" si="59"/>
        <v>JG11</v>
      </c>
      <c r="X320" s="196">
        <v>43172</v>
      </c>
    </row>
    <row r="321" spans="1:24" x14ac:dyDescent="0.25">
      <c r="A321" s="154" t="s">
        <v>644</v>
      </c>
      <c r="B321" s="154" t="s">
        <v>645</v>
      </c>
      <c r="C321" s="154" t="s">
        <v>646</v>
      </c>
      <c r="D321" s="154"/>
      <c r="E321" s="158">
        <v>19499</v>
      </c>
      <c r="F321" s="185" t="s">
        <v>285</v>
      </c>
      <c r="G321" s="195">
        <f t="shared" si="48"/>
        <v>64</v>
      </c>
      <c r="H321" s="156" t="str">
        <f t="shared" si="49"/>
        <v>V60</v>
      </c>
      <c r="I321" s="200">
        <v>43025</v>
      </c>
      <c r="J321" s="195">
        <f t="shared" si="50"/>
        <v>64</v>
      </c>
      <c r="K321" s="156" t="str">
        <f t="shared" si="51"/>
        <v>V60</v>
      </c>
      <c r="L321" s="196">
        <v>43046</v>
      </c>
      <c r="M321" s="195">
        <f t="shared" si="52"/>
        <v>64</v>
      </c>
      <c r="N321" s="156" t="str">
        <f t="shared" si="53"/>
        <v>V60</v>
      </c>
      <c r="O321" s="196">
        <v>43074</v>
      </c>
      <c r="P321" s="195">
        <f t="shared" si="54"/>
        <v>64</v>
      </c>
      <c r="Q321" s="156" t="str">
        <f t="shared" si="55"/>
        <v>V60</v>
      </c>
      <c r="R321" s="196">
        <v>43101</v>
      </c>
      <c r="S321" s="195">
        <f t="shared" si="56"/>
        <v>64</v>
      </c>
      <c r="T321" s="156" t="str">
        <f t="shared" si="57"/>
        <v>V60</v>
      </c>
      <c r="U321" s="196">
        <v>43116</v>
      </c>
      <c r="V321" s="195">
        <f t="shared" si="58"/>
        <v>64</v>
      </c>
      <c r="W321" s="156" t="str">
        <f t="shared" si="59"/>
        <v>V60</v>
      </c>
      <c r="X321" s="196">
        <v>43172</v>
      </c>
    </row>
    <row r="322" spans="1:24" x14ac:dyDescent="0.25">
      <c r="A322" s="159" t="s">
        <v>303</v>
      </c>
      <c r="B322" s="159" t="s">
        <v>648</v>
      </c>
      <c r="C322" s="154" t="s">
        <v>1258</v>
      </c>
      <c r="D322" s="154"/>
      <c r="E322" s="160">
        <v>29006</v>
      </c>
      <c r="F322" s="186" t="s">
        <v>285</v>
      </c>
      <c r="G322" s="195">
        <f t="shared" ref="G322:G385" si="60">ROUNDDOWN((I322-E322)/365,0)</f>
        <v>38</v>
      </c>
      <c r="H322" s="156" t="str">
        <f t="shared" ref="H322:H385" si="61">VLOOKUP(CONCATENATE(F322,G322),Z$1:AA$199,2,FALSE)</f>
        <v>SM</v>
      </c>
      <c r="I322" s="200">
        <v>43025</v>
      </c>
      <c r="J322" s="195">
        <f t="shared" ref="J322:J385" si="62">ROUNDDOWN((L322-E322)/365,0)</f>
        <v>38</v>
      </c>
      <c r="K322" s="156" t="str">
        <f t="shared" ref="K322:K385" si="63">VLOOKUP(CONCATENATE(F322,J322),Z$1:AA$199,2,FALSE)</f>
        <v>SM</v>
      </c>
      <c r="L322" s="196">
        <v>43046</v>
      </c>
      <c r="M322" s="195">
        <f t="shared" ref="M322:M385" si="64">ROUNDDOWN((O322-E322)/365,0)</f>
        <v>38</v>
      </c>
      <c r="N322" s="156" t="str">
        <f t="shared" ref="N322:N385" si="65">VLOOKUP(CONCATENATE(F322,M322),Z$1:AA$199,2,FALSE)</f>
        <v>SM</v>
      </c>
      <c r="O322" s="196">
        <v>43074</v>
      </c>
      <c r="P322" s="195">
        <f t="shared" ref="P322:P385" si="66">ROUNDDOWN((R322-E322)/365,0)</f>
        <v>38</v>
      </c>
      <c r="Q322" s="156" t="str">
        <f t="shared" ref="Q322:Q385" si="67">VLOOKUP(CONCATENATE(F322,P322),Z$1:AA$199,2,FALSE)</f>
        <v>SM</v>
      </c>
      <c r="R322" s="196">
        <v>43101</v>
      </c>
      <c r="S322" s="195">
        <f t="shared" ref="S322:S385" si="68">ROUNDDOWN((U322-E322)/365,0)</f>
        <v>38</v>
      </c>
      <c r="T322" s="156" t="str">
        <f t="shared" ref="T322:T385" si="69">VLOOKUP(CONCATENATE(F322,S322),Z$1:AA$199,2,FALSE)</f>
        <v>SM</v>
      </c>
      <c r="U322" s="196">
        <v>43116</v>
      </c>
      <c r="V322" s="195">
        <f t="shared" ref="V322:V385" si="70">ROUNDDOWN((X322-E322)/365,0)</f>
        <v>38</v>
      </c>
      <c r="W322" s="156" t="str">
        <f t="shared" ref="W322:W385" si="71">VLOOKUP(CONCATENATE(F322,V322),Z$1:AA$199,2,FALSE)</f>
        <v>SM</v>
      </c>
      <c r="X322" s="196">
        <v>43172</v>
      </c>
    </row>
    <row r="323" spans="1:24" x14ac:dyDescent="0.25">
      <c r="A323" s="159" t="s">
        <v>307</v>
      </c>
      <c r="B323" s="159" t="s">
        <v>648</v>
      </c>
      <c r="C323" s="154" t="s">
        <v>1259</v>
      </c>
      <c r="D323" s="154"/>
      <c r="E323" s="160">
        <v>37230</v>
      </c>
      <c r="F323" s="186" t="s">
        <v>285</v>
      </c>
      <c r="G323" s="195">
        <f t="shared" si="60"/>
        <v>15</v>
      </c>
      <c r="H323" s="156" t="str">
        <f t="shared" si="61"/>
        <v>JB17</v>
      </c>
      <c r="I323" s="200">
        <v>43025</v>
      </c>
      <c r="J323" s="195">
        <f t="shared" si="62"/>
        <v>15</v>
      </c>
      <c r="K323" s="156" t="str">
        <f t="shared" si="63"/>
        <v>JB17</v>
      </c>
      <c r="L323" s="196">
        <v>43046</v>
      </c>
      <c r="M323" s="195">
        <f t="shared" si="64"/>
        <v>16</v>
      </c>
      <c r="N323" s="156" t="str">
        <f t="shared" si="65"/>
        <v>JB17</v>
      </c>
      <c r="O323" s="196">
        <v>43074</v>
      </c>
      <c r="P323" s="195">
        <f t="shared" si="66"/>
        <v>16</v>
      </c>
      <c r="Q323" s="156" t="str">
        <f t="shared" si="67"/>
        <v>JB17</v>
      </c>
      <c r="R323" s="196">
        <v>43101</v>
      </c>
      <c r="S323" s="195">
        <f t="shared" si="68"/>
        <v>16</v>
      </c>
      <c r="T323" s="156" t="str">
        <f t="shared" si="69"/>
        <v>JB17</v>
      </c>
      <c r="U323" s="196">
        <v>43116</v>
      </c>
      <c r="V323" s="195">
        <f t="shared" si="70"/>
        <v>16</v>
      </c>
      <c r="W323" s="156" t="str">
        <f t="shared" si="71"/>
        <v>JB17</v>
      </c>
      <c r="X323" s="196">
        <v>43172</v>
      </c>
    </row>
    <row r="324" spans="1:24" x14ac:dyDescent="0.25">
      <c r="A324" s="154" t="s">
        <v>463</v>
      </c>
      <c r="B324" s="154" t="s">
        <v>648</v>
      </c>
      <c r="C324" s="154" t="s">
        <v>155</v>
      </c>
      <c r="D324" s="154"/>
      <c r="E324" s="158">
        <v>29896</v>
      </c>
      <c r="F324" s="185" t="s">
        <v>300</v>
      </c>
      <c r="G324" s="195">
        <f t="shared" si="60"/>
        <v>35</v>
      </c>
      <c r="H324" s="156" t="str">
        <f t="shared" si="61"/>
        <v>F35</v>
      </c>
      <c r="I324" s="200">
        <v>43025</v>
      </c>
      <c r="J324" s="195">
        <f t="shared" si="62"/>
        <v>36</v>
      </c>
      <c r="K324" s="156" t="str">
        <f t="shared" si="63"/>
        <v>F35</v>
      </c>
      <c r="L324" s="196">
        <v>43046</v>
      </c>
      <c r="M324" s="195">
        <f t="shared" si="64"/>
        <v>36</v>
      </c>
      <c r="N324" s="156" t="str">
        <f t="shared" si="65"/>
        <v>F35</v>
      </c>
      <c r="O324" s="196">
        <v>43074</v>
      </c>
      <c r="P324" s="195">
        <f t="shared" si="66"/>
        <v>36</v>
      </c>
      <c r="Q324" s="156" t="str">
        <f t="shared" si="67"/>
        <v>F35</v>
      </c>
      <c r="R324" s="196">
        <v>43101</v>
      </c>
      <c r="S324" s="195">
        <f t="shared" si="68"/>
        <v>36</v>
      </c>
      <c r="T324" s="156" t="str">
        <f t="shared" si="69"/>
        <v>F35</v>
      </c>
      <c r="U324" s="196">
        <v>43116</v>
      </c>
      <c r="V324" s="195">
        <f t="shared" si="70"/>
        <v>36</v>
      </c>
      <c r="W324" s="156" t="str">
        <f t="shared" si="71"/>
        <v>F35</v>
      </c>
      <c r="X324" s="196">
        <v>43172</v>
      </c>
    </row>
    <row r="325" spans="1:24" x14ac:dyDescent="0.25">
      <c r="A325" s="154" t="s">
        <v>379</v>
      </c>
      <c r="B325" s="154" t="s">
        <v>650</v>
      </c>
      <c r="C325" s="154" t="s">
        <v>145</v>
      </c>
      <c r="D325" s="154"/>
      <c r="E325" s="158">
        <v>36404</v>
      </c>
      <c r="F325" s="185" t="s">
        <v>285</v>
      </c>
      <c r="G325" s="195">
        <f t="shared" si="60"/>
        <v>18</v>
      </c>
      <c r="H325" s="156" t="str">
        <f t="shared" si="61"/>
        <v>JM</v>
      </c>
      <c r="I325" s="200">
        <v>43025</v>
      </c>
      <c r="J325" s="195">
        <f t="shared" si="62"/>
        <v>18</v>
      </c>
      <c r="K325" s="156" t="str">
        <f t="shared" si="63"/>
        <v>JM</v>
      </c>
      <c r="L325" s="196">
        <v>43046</v>
      </c>
      <c r="M325" s="195">
        <f t="shared" si="64"/>
        <v>18</v>
      </c>
      <c r="N325" s="156" t="str">
        <f t="shared" si="65"/>
        <v>JM</v>
      </c>
      <c r="O325" s="196">
        <v>43074</v>
      </c>
      <c r="P325" s="195">
        <f t="shared" si="66"/>
        <v>18</v>
      </c>
      <c r="Q325" s="156" t="str">
        <f t="shared" si="67"/>
        <v>JM</v>
      </c>
      <c r="R325" s="196">
        <v>43101</v>
      </c>
      <c r="S325" s="195">
        <f t="shared" si="68"/>
        <v>18</v>
      </c>
      <c r="T325" s="156" t="str">
        <f t="shared" si="69"/>
        <v>JM</v>
      </c>
      <c r="U325" s="196">
        <v>43116</v>
      </c>
      <c r="V325" s="195">
        <f t="shared" si="70"/>
        <v>18</v>
      </c>
      <c r="W325" s="156" t="str">
        <f t="shared" si="71"/>
        <v>JM</v>
      </c>
      <c r="X325" s="196">
        <v>43172</v>
      </c>
    </row>
    <row r="326" spans="1:24" x14ac:dyDescent="0.25">
      <c r="A326" s="164" t="s">
        <v>652</v>
      </c>
      <c r="B326" s="164" t="s">
        <v>650</v>
      </c>
      <c r="C326" s="154" t="s">
        <v>653</v>
      </c>
      <c r="D326" s="154"/>
      <c r="E326" s="167">
        <v>25285</v>
      </c>
      <c r="F326" s="189" t="s">
        <v>300</v>
      </c>
      <c r="G326" s="195">
        <f t="shared" si="60"/>
        <v>48</v>
      </c>
      <c r="H326" s="156" t="str">
        <f t="shared" si="61"/>
        <v>F45</v>
      </c>
      <c r="I326" s="200">
        <v>43025</v>
      </c>
      <c r="J326" s="195">
        <f t="shared" si="62"/>
        <v>48</v>
      </c>
      <c r="K326" s="156" t="str">
        <f t="shared" si="63"/>
        <v>F45</v>
      </c>
      <c r="L326" s="196">
        <v>43046</v>
      </c>
      <c r="M326" s="195">
        <f t="shared" si="64"/>
        <v>48</v>
      </c>
      <c r="N326" s="156" t="str">
        <f t="shared" si="65"/>
        <v>F45</v>
      </c>
      <c r="O326" s="196">
        <v>43074</v>
      </c>
      <c r="P326" s="195">
        <f t="shared" si="66"/>
        <v>48</v>
      </c>
      <c r="Q326" s="156" t="str">
        <f t="shared" si="67"/>
        <v>F45</v>
      </c>
      <c r="R326" s="196">
        <v>43101</v>
      </c>
      <c r="S326" s="195">
        <f t="shared" si="68"/>
        <v>48</v>
      </c>
      <c r="T326" s="156" t="str">
        <f t="shared" si="69"/>
        <v>F45</v>
      </c>
      <c r="U326" s="196">
        <v>43116</v>
      </c>
      <c r="V326" s="195">
        <f t="shared" si="70"/>
        <v>49</v>
      </c>
      <c r="W326" s="156" t="str">
        <f t="shared" si="71"/>
        <v>F45</v>
      </c>
      <c r="X326" s="196">
        <v>43172</v>
      </c>
    </row>
    <row r="327" spans="1:24" x14ac:dyDescent="0.25">
      <c r="A327" s="159" t="s">
        <v>1260</v>
      </c>
      <c r="B327" s="159" t="s">
        <v>1261</v>
      </c>
      <c r="C327" s="154" t="s">
        <v>1262</v>
      </c>
      <c r="D327" s="154"/>
      <c r="E327" s="160">
        <v>37730</v>
      </c>
      <c r="F327" s="186" t="s">
        <v>300</v>
      </c>
      <c r="G327" s="195">
        <f t="shared" si="60"/>
        <v>14</v>
      </c>
      <c r="H327" s="156" t="str">
        <f t="shared" si="61"/>
        <v>JG15</v>
      </c>
      <c r="I327" s="200">
        <v>43025</v>
      </c>
      <c r="J327" s="195">
        <f t="shared" si="62"/>
        <v>14</v>
      </c>
      <c r="K327" s="156" t="str">
        <f t="shared" si="63"/>
        <v>JG15</v>
      </c>
      <c r="L327" s="196">
        <v>43046</v>
      </c>
      <c r="M327" s="195">
        <f t="shared" si="64"/>
        <v>14</v>
      </c>
      <c r="N327" s="156" t="str">
        <f t="shared" si="65"/>
        <v>JG15</v>
      </c>
      <c r="O327" s="196">
        <v>43074</v>
      </c>
      <c r="P327" s="195">
        <f t="shared" si="66"/>
        <v>14</v>
      </c>
      <c r="Q327" s="156" t="str">
        <f t="shared" si="67"/>
        <v>JG15</v>
      </c>
      <c r="R327" s="196">
        <v>43101</v>
      </c>
      <c r="S327" s="195">
        <f t="shared" si="68"/>
        <v>14</v>
      </c>
      <c r="T327" s="156" t="str">
        <f t="shared" si="69"/>
        <v>JG15</v>
      </c>
      <c r="U327" s="196">
        <v>43116</v>
      </c>
      <c r="V327" s="195">
        <f t="shared" si="70"/>
        <v>14</v>
      </c>
      <c r="W327" s="156" t="str">
        <f t="shared" si="71"/>
        <v>JG15</v>
      </c>
      <c r="X327" s="196">
        <v>43172</v>
      </c>
    </row>
    <row r="328" spans="1:24" x14ac:dyDescent="0.25">
      <c r="A328" s="159" t="s">
        <v>1152</v>
      </c>
      <c r="B328" s="159" t="s">
        <v>1263</v>
      </c>
      <c r="C328" s="154" t="s">
        <v>1264</v>
      </c>
      <c r="D328" s="154"/>
      <c r="E328" s="160">
        <v>38280</v>
      </c>
      <c r="F328" s="186" t="s">
        <v>285</v>
      </c>
      <c r="G328" s="195">
        <f t="shared" si="60"/>
        <v>13</v>
      </c>
      <c r="H328" s="156" t="str">
        <f t="shared" si="61"/>
        <v>JB15</v>
      </c>
      <c r="I328" s="200">
        <v>43025</v>
      </c>
      <c r="J328" s="195">
        <f t="shared" si="62"/>
        <v>13</v>
      </c>
      <c r="K328" s="156" t="str">
        <f t="shared" si="63"/>
        <v>JB15</v>
      </c>
      <c r="L328" s="196">
        <v>43046</v>
      </c>
      <c r="M328" s="195">
        <f t="shared" si="64"/>
        <v>13</v>
      </c>
      <c r="N328" s="156" t="str">
        <f t="shared" si="65"/>
        <v>JB15</v>
      </c>
      <c r="O328" s="196">
        <v>43074</v>
      </c>
      <c r="P328" s="195">
        <f t="shared" si="66"/>
        <v>13</v>
      </c>
      <c r="Q328" s="156" t="str">
        <f t="shared" si="67"/>
        <v>JB15</v>
      </c>
      <c r="R328" s="196">
        <v>43101</v>
      </c>
      <c r="S328" s="195">
        <f t="shared" si="68"/>
        <v>13</v>
      </c>
      <c r="T328" s="156" t="str">
        <f t="shared" si="69"/>
        <v>JB15</v>
      </c>
      <c r="U328" s="196">
        <v>43116</v>
      </c>
      <c r="V328" s="195">
        <f t="shared" si="70"/>
        <v>13</v>
      </c>
      <c r="W328" s="156" t="str">
        <f t="shared" si="71"/>
        <v>JB15</v>
      </c>
      <c r="X328" s="196">
        <v>43172</v>
      </c>
    </row>
    <row r="329" spans="1:24" x14ac:dyDescent="0.25">
      <c r="A329" s="154" t="s">
        <v>639</v>
      </c>
      <c r="B329" s="154" t="s">
        <v>716</v>
      </c>
      <c r="C329" s="154" t="s">
        <v>1265</v>
      </c>
      <c r="D329" s="154"/>
      <c r="E329" s="158">
        <v>31075</v>
      </c>
      <c r="F329" s="185" t="s">
        <v>300</v>
      </c>
      <c r="G329" s="195">
        <f t="shared" si="60"/>
        <v>32</v>
      </c>
      <c r="H329" s="156" t="str">
        <f t="shared" si="61"/>
        <v>SW</v>
      </c>
      <c r="I329" s="200">
        <v>43025</v>
      </c>
      <c r="J329" s="195">
        <f t="shared" si="62"/>
        <v>32</v>
      </c>
      <c r="K329" s="156" t="str">
        <f t="shared" si="63"/>
        <v>SW</v>
      </c>
      <c r="L329" s="196">
        <v>43046</v>
      </c>
      <c r="M329" s="195">
        <f t="shared" si="64"/>
        <v>32</v>
      </c>
      <c r="N329" s="156" t="str">
        <f t="shared" si="65"/>
        <v>SW</v>
      </c>
      <c r="O329" s="196">
        <v>43074</v>
      </c>
      <c r="P329" s="195">
        <f t="shared" si="66"/>
        <v>32</v>
      </c>
      <c r="Q329" s="156" t="str">
        <f t="shared" si="67"/>
        <v>SW</v>
      </c>
      <c r="R329" s="196">
        <v>43101</v>
      </c>
      <c r="S329" s="195">
        <f t="shared" si="68"/>
        <v>32</v>
      </c>
      <c r="T329" s="156" t="str">
        <f t="shared" si="69"/>
        <v>SW</v>
      </c>
      <c r="U329" s="196">
        <v>43116</v>
      </c>
      <c r="V329" s="195">
        <f t="shared" si="70"/>
        <v>33</v>
      </c>
      <c r="W329" s="156" t="str">
        <f t="shared" si="71"/>
        <v>SW</v>
      </c>
      <c r="X329" s="196">
        <v>43172</v>
      </c>
    </row>
    <row r="330" spans="1:24" x14ac:dyDescent="0.25">
      <c r="A330" s="164" t="s">
        <v>406</v>
      </c>
      <c r="B330" s="164" t="s">
        <v>655</v>
      </c>
      <c r="C330" s="154" t="s">
        <v>656</v>
      </c>
      <c r="D330" s="154"/>
      <c r="E330" s="167">
        <v>39798</v>
      </c>
      <c r="F330" s="189" t="s">
        <v>300</v>
      </c>
      <c r="G330" s="195">
        <f t="shared" si="60"/>
        <v>8</v>
      </c>
      <c r="H330" s="156" t="str">
        <f t="shared" si="61"/>
        <v>JG11</v>
      </c>
      <c r="I330" s="200">
        <v>43025</v>
      </c>
      <c r="J330" s="195">
        <f t="shared" si="62"/>
        <v>8</v>
      </c>
      <c r="K330" s="156" t="str">
        <f t="shared" si="63"/>
        <v>JG11</v>
      </c>
      <c r="L330" s="196">
        <v>43046</v>
      </c>
      <c r="M330" s="195">
        <f t="shared" si="64"/>
        <v>8</v>
      </c>
      <c r="N330" s="156" t="str">
        <f t="shared" si="65"/>
        <v>JG11</v>
      </c>
      <c r="O330" s="196">
        <v>43074</v>
      </c>
      <c r="P330" s="195">
        <f t="shared" si="66"/>
        <v>9</v>
      </c>
      <c r="Q330" s="156" t="str">
        <f t="shared" si="67"/>
        <v>JG11</v>
      </c>
      <c r="R330" s="196">
        <v>43101</v>
      </c>
      <c r="S330" s="195">
        <f t="shared" si="68"/>
        <v>9</v>
      </c>
      <c r="T330" s="156" t="str">
        <f t="shared" si="69"/>
        <v>JG11</v>
      </c>
      <c r="U330" s="196">
        <v>43116</v>
      </c>
      <c r="V330" s="195">
        <f t="shared" si="70"/>
        <v>9</v>
      </c>
      <c r="W330" s="156" t="str">
        <f t="shared" si="71"/>
        <v>JG11</v>
      </c>
      <c r="X330" s="196">
        <v>43172</v>
      </c>
    </row>
    <row r="331" spans="1:24" x14ac:dyDescent="0.25">
      <c r="A331" s="164" t="s">
        <v>658</v>
      </c>
      <c r="B331" s="164" t="s">
        <v>655</v>
      </c>
      <c r="C331" s="154" t="s">
        <v>659</v>
      </c>
      <c r="D331" s="154"/>
      <c r="E331" s="167">
        <v>39798</v>
      </c>
      <c r="F331" s="189" t="s">
        <v>300</v>
      </c>
      <c r="G331" s="195">
        <f t="shared" si="60"/>
        <v>8</v>
      </c>
      <c r="H331" s="156" t="str">
        <f t="shared" si="61"/>
        <v>JG11</v>
      </c>
      <c r="I331" s="200">
        <v>43025</v>
      </c>
      <c r="J331" s="195">
        <f t="shared" si="62"/>
        <v>8</v>
      </c>
      <c r="K331" s="156" t="str">
        <f t="shared" si="63"/>
        <v>JG11</v>
      </c>
      <c r="L331" s="196">
        <v>43046</v>
      </c>
      <c r="M331" s="195">
        <f t="shared" si="64"/>
        <v>8</v>
      </c>
      <c r="N331" s="156" t="str">
        <f t="shared" si="65"/>
        <v>JG11</v>
      </c>
      <c r="O331" s="196">
        <v>43074</v>
      </c>
      <c r="P331" s="195">
        <f t="shared" si="66"/>
        <v>9</v>
      </c>
      <c r="Q331" s="156" t="str">
        <f t="shared" si="67"/>
        <v>JG11</v>
      </c>
      <c r="R331" s="196">
        <v>43101</v>
      </c>
      <c r="S331" s="195">
        <f t="shared" si="68"/>
        <v>9</v>
      </c>
      <c r="T331" s="156" t="str">
        <f t="shared" si="69"/>
        <v>JG11</v>
      </c>
      <c r="U331" s="196">
        <v>43116</v>
      </c>
      <c r="V331" s="195">
        <f t="shared" si="70"/>
        <v>9</v>
      </c>
      <c r="W331" s="156" t="str">
        <f t="shared" si="71"/>
        <v>JG11</v>
      </c>
      <c r="X331" s="196">
        <v>43172</v>
      </c>
    </row>
    <row r="332" spans="1:24" x14ac:dyDescent="0.25">
      <c r="A332" s="154" t="s">
        <v>1275</v>
      </c>
      <c r="B332" s="154" t="s">
        <v>1267</v>
      </c>
      <c r="C332" s="154" t="s">
        <v>115</v>
      </c>
      <c r="D332" s="154"/>
      <c r="E332" s="158">
        <v>32369</v>
      </c>
      <c r="F332" s="185" t="s">
        <v>300</v>
      </c>
      <c r="G332" s="195">
        <f t="shared" si="60"/>
        <v>29</v>
      </c>
      <c r="H332" s="156" t="str">
        <f t="shared" si="61"/>
        <v>SW</v>
      </c>
      <c r="I332" s="200">
        <v>43025</v>
      </c>
      <c r="J332" s="195">
        <f t="shared" si="62"/>
        <v>29</v>
      </c>
      <c r="K332" s="156" t="str">
        <f t="shared" si="63"/>
        <v>SW</v>
      </c>
      <c r="L332" s="196">
        <v>43046</v>
      </c>
      <c r="M332" s="195">
        <f t="shared" si="64"/>
        <v>29</v>
      </c>
      <c r="N332" s="156" t="str">
        <f t="shared" si="65"/>
        <v>SW</v>
      </c>
      <c r="O332" s="196">
        <v>43074</v>
      </c>
      <c r="P332" s="195">
        <f t="shared" si="66"/>
        <v>29</v>
      </c>
      <c r="Q332" s="156" t="str">
        <f t="shared" si="67"/>
        <v>SW</v>
      </c>
      <c r="R332" s="196">
        <v>43101</v>
      </c>
      <c r="S332" s="195">
        <f t="shared" si="68"/>
        <v>29</v>
      </c>
      <c r="T332" s="156" t="str">
        <f t="shared" si="69"/>
        <v>SW</v>
      </c>
      <c r="U332" s="196">
        <v>43116</v>
      </c>
      <c r="V332" s="195">
        <f t="shared" si="70"/>
        <v>29</v>
      </c>
      <c r="W332" s="156" t="str">
        <f t="shared" si="71"/>
        <v>SW</v>
      </c>
      <c r="X332" s="196">
        <v>43172</v>
      </c>
    </row>
    <row r="333" spans="1:24" x14ac:dyDescent="0.25">
      <c r="A333" s="154" t="s">
        <v>1266</v>
      </c>
      <c r="B333" s="154" t="s">
        <v>1267</v>
      </c>
      <c r="C333" s="154" t="s">
        <v>1268</v>
      </c>
      <c r="D333" s="154"/>
      <c r="E333" s="158">
        <v>31863</v>
      </c>
      <c r="F333" s="191" t="s">
        <v>285</v>
      </c>
      <c r="G333" s="195">
        <f t="shared" si="60"/>
        <v>30</v>
      </c>
      <c r="H333" s="156" t="str">
        <f t="shared" si="61"/>
        <v>SM</v>
      </c>
      <c r="I333" s="200">
        <v>43025</v>
      </c>
      <c r="J333" s="195">
        <f t="shared" si="62"/>
        <v>30</v>
      </c>
      <c r="K333" s="156" t="str">
        <f t="shared" si="63"/>
        <v>SM</v>
      </c>
      <c r="L333" s="196">
        <v>43046</v>
      </c>
      <c r="M333" s="195">
        <f t="shared" si="64"/>
        <v>30</v>
      </c>
      <c r="N333" s="156" t="str">
        <f t="shared" si="65"/>
        <v>SM</v>
      </c>
      <c r="O333" s="196">
        <v>43074</v>
      </c>
      <c r="P333" s="195">
        <f t="shared" si="66"/>
        <v>30</v>
      </c>
      <c r="Q333" s="156" t="str">
        <f t="shared" si="67"/>
        <v>SM</v>
      </c>
      <c r="R333" s="196">
        <v>43101</v>
      </c>
      <c r="S333" s="195">
        <f t="shared" si="68"/>
        <v>30</v>
      </c>
      <c r="T333" s="156" t="str">
        <f t="shared" si="69"/>
        <v>SM</v>
      </c>
      <c r="U333" s="196">
        <v>43116</v>
      </c>
      <c r="V333" s="195">
        <f t="shared" si="70"/>
        <v>30</v>
      </c>
      <c r="W333" s="156" t="str">
        <f t="shared" si="71"/>
        <v>SM</v>
      </c>
      <c r="X333" s="196">
        <v>43172</v>
      </c>
    </row>
    <row r="334" spans="1:24" x14ac:dyDescent="0.25">
      <c r="A334" s="154" t="s">
        <v>518</v>
      </c>
      <c r="B334" s="154" t="s">
        <v>1269</v>
      </c>
      <c r="C334" s="154" t="s">
        <v>1270</v>
      </c>
      <c r="D334" s="154"/>
      <c r="E334" s="158">
        <v>29208</v>
      </c>
      <c r="F334" s="191" t="s">
        <v>285</v>
      </c>
      <c r="G334" s="195">
        <f t="shared" si="60"/>
        <v>37</v>
      </c>
      <c r="H334" s="156" t="str">
        <f t="shared" si="61"/>
        <v>SM</v>
      </c>
      <c r="I334" s="200">
        <v>43025</v>
      </c>
      <c r="J334" s="195">
        <f t="shared" si="62"/>
        <v>37</v>
      </c>
      <c r="K334" s="156" t="str">
        <f t="shared" si="63"/>
        <v>SM</v>
      </c>
      <c r="L334" s="196">
        <v>43046</v>
      </c>
      <c r="M334" s="195">
        <f t="shared" si="64"/>
        <v>37</v>
      </c>
      <c r="N334" s="156" t="str">
        <f t="shared" si="65"/>
        <v>SM</v>
      </c>
      <c r="O334" s="196">
        <v>43074</v>
      </c>
      <c r="P334" s="195">
        <f t="shared" si="66"/>
        <v>38</v>
      </c>
      <c r="Q334" s="156" t="str">
        <f t="shared" si="67"/>
        <v>SM</v>
      </c>
      <c r="R334" s="196">
        <v>43101</v>
      </c>
      <c r="S334" s="195">
        <f t="shared" si="68"/>
        <v>38</v>
      </c>
      <c r="T334" s="156" t="str">
        <f t="shared" si="69"/>
        <v>SM</v>
      </c>
      <c r="U334" s="196">
        <v>43116</v>
      </c>
      <c r="V334" s="195">
        <f t="shared" si="70"/>
        <v>38</v>
      </c>
      <c r="W334" s="156" t="str">
        <f t="shared" si="71"/>
        <v>SM</v>
      </c>
      <c r="X334" s="196">
        <v>43172</v>
      </c>
    </row>
    <row r="335" spans="1:24" x14ac:dyDescent="0.25">
      <c r="A335" s="154" t="s">
        <v>1271</v>
      </c>
      <c r="B335" s="154" t="s">
        <v>662</v>
      </c>
      <c r="C335" s="154" t="s">
        <v>1272</v>
      </c>
      <c r="D335" s="154"/>
      <c r="E335" s="158">
        <v>25289</v>
      </c>
      <c r="F335" s="191" t="s">
        <v>285</v>
      </c>
      <c r="G335" s="195">
        <f t="shared" si="60"/>
        <v>48</v>
      </c>
      <c r="H335" s="156" t="str">
        <f t="shared" si="61"/>
        <v>V45</v>
      </c>
      <c r="I335" s="200">
        <v>43025</v>
      </c>
      <c r="J335" s="195">
        <f t="shared" si="62"/>
        <v>48</v>
      </c>
      <c r="K335" s="156" t="str">
        <f t="shared" si="63"/>
        <v>V45</v>
      </c>
      <c r="L335" s="196">
        <v>43046</v>
      </c>
      <c r="M335" s="195">
        <f t="shared" si="64"/>
        <v>48</v>
      </c>
      <c r="N335" s="156" t="str">
        <f t="shared" si="65"/>
        <v>V45</v>
      </c>
      <c r="O335" s="196">
        <v>43074</v>
      </c>
      <c r="P335" s="195">
        <f t="shared" si="66"/>
        <v>48</v>
      </c>
      <c r="Q335" s="156" t="str">
        <f t="shared" si="67"/>
        <v>V45</v>
      </c>
      <c r="R335" s="196">
        <v>43101</v>
      </c>
      <c r="S335" s="195">
        <f t="shared" si="68"/>
        <v>48</v>
      </c>
      <c r="T335" s="156" t="str">
        <f t="shared" si="69"/>
        <v>V45</v>
      </c>
      <c r="U335" s="196">
        <v>43116</v>
      </c>
      <c r="V335" s="195">
        <f t="shared" si="70"/>
        <v>48</v>
      </c>
      <c r="W335" s="156" t="str">
        <f t="shared" si="71"/>
        <v>V45</v>
      </c>
      <c r="X335" s="196">
        <v>43172</v>
      </c>
    </row>
    <row r="336" spans="1:24" x14ac:dyDescent="0.25">
      <c r="A336" s="154" t="s">
        <v>661</v>
      </c>
      <c r="B336" s="154" t="s">
        <v>662</v>
      </c>
      <c r="C336" s="154" t="s">
        <v>193</v>
      </c>
      <c r="D336" s="154"/>
      <c r="E336" s="158">
        <v>31168</v>
      </c>
      <c r="F336" s="191" t="s">
        <v>285</v>
      </c>
      <c r="G336" s="195">
        <f t="shared" si="60"/>
        <v>32</v>
      </c>
      <c r="H336" s="156" t="str">
        <f t="shared" si="61"/>
        <v>SM</v>
      </c>
      <c r="I336" s="200">
        <v>43025</v>
      </c>
      <c r="J336" s="195">
        <f t="shared" si="62"/>
        <v>32</v>
      </c>
      <c r="K336" s="156" t="str">
        <f t="shared" si="63"/>
        <v>SM</v>
      </c>
      <c r="L336" s="196">
        <v>43046</v>
      </c>
      <c r="M336" s="195">
        <f t="shared" si="64"/>
        <v>32</v>
      </c>
      <c r="N336" s="156" t="str">
        <f t="shared" si="65"/>
        <v>SM</v>
      </c>
      <c r="O336" s="196">
        <v>43074</v>
      </c>
      <c r="P336" s="195">
        <f t="shared" si="66"/>
        <v>32</v>
      </c>
      <c r="Q336" s="156" t="str">
        <f t="shared" si="67"/>
        <v>SM</v>
      </c>
      <c r="R336" s="196">
        <v>43101</v>
      </c>
      <c r="S336" s="195">
        <f t="shared" si="68"/>
        <v>32</v>
      </c>
      <c r="T336" s="156" t="str">
        <f t="shared" si="69"/>
        <v>SM</v>
      </c>
      <c r="U336" s="196">
        <v>43116</v>
      </c>
      <c r="V336" s="195">
        <f t="shared" si="70"/>
        <v>32</v>
      </c>
      <c r="W336" s="156" t="str">
        <f t="shared" si="71"/>
        <v>SM</v>
      </c>
      <c r="X336" s="196">
        <v>43172</v>
      </c>
    </row>
    <row r="337" spans="1:24" x14ac:dyDescent="0.25">
      <c r="A337" s="154" t="s">
        <v>353</v>
      </c>
      <c r="B337" s="154" t="s">
        <v>1276</v>
      </c>
      <c r="C337" s="154" t="s">
        <v>1277</v>
      </c>
      <c r="D337" s="154"/>
      <c r="E337" s="158">
        <v>31202</v>
      </c>
      <c r="F337" s="191" t="s">
        <v>300</v>
      </c>
      <c r="G337" s="195">
        <f t="shared" si="60"/>
        <v>32</v>
      </c>
      <c r="H337" s="156" t="str">
        <f t="shared" si="61"/>
        <v>SW</v>
      </c>
      <c r="I337" s="200">
        <v>43025</v>
      </c>
      <c r="J337" s="195">
        <f t="shared" si="62"/>
        <v>32</v>
      </c>
      <c r="K337" s="156" t="str">
        <f t="shared" si="63"/>
        <v>SW</v>
      </c>
      <c r="L337" s="196">
        <v>43046</v>
      </c>
      <c r="M337" s="195">
        <f t="shared" si="64"/>
        <v>32</v>
      </c>
      <c r="N337" s="156" t="str">
        <f t="shared" si="65"/>
        <v>SW</v>
      </c>
      <c r="O337" s="196">
        <v>43074</v>
      </c>
      <c r="P337" s="195">
        <f t="shared" si="66"/>
        <v>32</v>
      </c>
      <c r="Q337" s="156" t="str">
        <f t="shared" si="67"/>
        <v>SW</v>
      </c>
      <c r="R337" s="196">
        <v>43101</v>
      </c>
      <c r="S337" s="195">
        <f t="shared" si="68"/>
        <v>32</v>
      </c>
      <c r="T337" s="156" t="str">
        <f t="shared" si="69"/>
        <v>SW</v>
      </c>
      <c r="U337" s="196">
        <v>43116</v>
      </c>
      <c r="V337" s="195">
        <f t="shared" si="70"/>
        <v>32</v>
      </c>
      <c r="W337" s="156" t="str">
        <f t="shared" si="71"/>
        <v>SW</v>
      </c>
      <c r="X337" s="196">
        <v>43172</v>
      </c>
    </row>
    <row r="338" spans="1:24" x14ac:dyDescent="0.25">
      <c r="A338" s="159" t="s">
        <v>664</v>
      </c>
      <c r="B338" s="161" t="s">
        <v>665</v>
      </c>
      <c r="C338" s="154" t="s">
        <v>130</v>
      </c>
      <c r="D338" s="154"/>
      <c r="E338" s="158">
        <v>38086</v>
      </c>
      <c r="F338" s="192" t="s">
        <v>285</v>
      </c>
      <c r="G338" s="195">
        <f t="shared" si="60"/>
        <v>13</v>
      </c>
      <c r="H338" s="156" t="str">
        <f t="shared" si="61"/>
        <v>JB15</v>
      </c>
      <c r="I338" s="200">
        <v>43025</v>
      </c>
      <c r="J338" s="195">
        <f t="shared" si="62"/>
        <v>13</v>
      </c>
      <c r="K338" s="156" t="str">
        <f t="shared" si="63"/>
        <v>JB15</v>
      </c>
      <c r="L338" s="196">
        <v>43046</v>
      </c>
      <c r="M338" s="195">
        <f t="shared" si="64"/>
        <v>13</v>
      </c>
      <c r="N338" s="156" t="str">
        <f t="shared" si="65"/>
        <v>JB15</v>
      </c>
      <c r="O338" s="196">
        <v>43074</v>
      </c>
      <c r="P338" s="195">
        <f t="shared" si="66"/>
        <v>13</v>
      </c>
      <c r="Q338" s="156" t="str">
        <f t="shared" si="67"/>
        <v>JB15</v>
      </c>
      <c r="R338" s="196">
        <v>43101</v>
      </c>
      <c r="S338" s="195">
        <f t="shared" si="68"/>
        <v>13</v>
      </c>
      <c r="T338" s="156" t="str">
        <f t="shared" si="69"/>
        <v>JB15</v>
      </c>
      <c r="U338" s="196">
        <v>43116</v>
      </c>
      <c r="V338" s="195">
        <f t="shared" si="70"/>
        <v>13</v>
      </c>
      <c r="W338" s="156" t="str">
        <f t="shared" si="71"/>
        <v>JB15</v>
      </c>
      <c r="X338" s="196">
        <v>43172</v>
      </c>
    </row>
    <row r="339" spans="1:24" x14ac:dyDescent="0.25">
      <c r="A339" s="159" t="s">
        <v>1458</v>
      </c>
      <c r="B339" s="161" t="s">
        <v>665</v>
      </c>
      <c r="C339" s="255" t="s">
        <v>1466</v>
      </c>
      <c r="D339" s="255"/>
      <c r="E339" s="158">
        <v>39437</v>
      </c>
      <c r="F339" s="192" t="s">
        <v>300</v>
      </c>
      <c r="G339" s="195">
        <f t="shared" si="60"/>
        <v>9</v>
      </c>
      <c r="H339" s="156" t="str">
        <f t="shared" si="61"/>
        <v>JG11</v>
      </c>
      <c r="I339" s="200">
        <v>43025</v>
      </c>
      <c r="J339" s="195">
        <f t="shared" si="62"/>
        <v>9</v>
      </c>
      <c r="K339" s="156" t="str">
        <f t="shared" si="63"/>
        <v>JG11</v>
      </c>
      <c r="L339" s="196">
        <v>43046</v>
      </c>
      <c r="M339" s="195">
        <f t="shared" si="64"/>
        <v>9</v>
      </c>
      <c r="N339" s="156" t="str">
        <f t="shared" si="65"/>
        <v>JG11</v>
      </c>
      <c r="O339" s="196">
        <v>43074</v>
      </c>
      <c r="P339" s="195">
        <f t="shared" si="66"/>
        <v>10</v>
      </c>
      <c r="Q339" s="156" t="str">
        <f t="shared" si="67"/>
        <v>JG11</v>
      </c>
      <c r="R339" s="196">
        <v>43101</v>
      </c>
      <c r="S339" s="195">
        <f t="shared" si="68"/>
        <v>10</v>
      </c>
      <c r="T339" s="156" t="str">
        <f t="shared" si="69"/>
        <v>JG11</v>
      </c>
      <c r="U339" s="196">
        <v>43116</v>
      </c>
      <c r="V339" s="195">
        <f t="shared" si="70"/>
        <v>10</v>
      </c>
      <c r="W339" s="156" t="str">
        <f t="shared" si="71"/>
        <v>JG11</v>
      </c>
      <c r="X339" s="196">
        <v>43172</v>
      </c>
    </row>
    <row r="340" spans="1:24" x14ac:dyDescent="0.25">
      <c r="A340" s="154" t="s">
        <v>1278</v>
      </c>
      <c r="B340" s="154" t="s">
        <v>1279</v>
      </c>
      <c r="C340" s="154" t="s">
        <v>1280</v>
      </c>
      <c r="D340" s="154"/>
      <c r="E340" s="158">
        <v>38519</v>
      </c>
      <c r="F340" s="191" t="s">
        <v>300</v>
      </c>
      <c r="G340" s="195">
        <f t="shared" si="60"/>
        <v>12</v>
      </c>
      <c r="H340" s="156" t="str">
        <f t="shared" si="61"/>
        <v>JG13</v>
      </c>
      <c r="I340" s="200">
        <v>43025</v>
      </c>
      <c r="J340" s="195">
        <f t="shared" si="62"/>
        <v>12</v>
      </c>
      <c r="K340" s="156" t="str">
        <f t="shared" si="63"/>
        <v>JG13</v>
      </c>
      <c r="L340" s="196">
        <v>43046</v>
      </c>
      <c r="M340" s="195">
        <f t="shared" si="64"/>
        <v>12</v>
      </c>
      <c r="N340" s="156" t="str">
        <f t="shared" si="65"/>
        <v>JG13</v>
      </c>
      <c r="O340" s="196">
        <v>43074</v>
      </c>
      <c r="P340" s="195">
        <f t="shared" si="66"/>
        <v>12</v>
      </c>
      <c r="Q340" s="156" t="str">
        <f t="shared" si="67"/>
        <v>JG13</v>
      </c>
      <c r="R340" s="196">
        <v>43101</v>
      </c>
      <c r="S340" s="195">
        <f t="shared" si="68"/>
        <v>12</v>
      </c>
      <c r="T340" s="156" t="str">
        <f t="shared" si="69"/>
        <v>JG13</v>
      </c>
      <c r="U340" s="196">
        <v>43116</v>
      </c>
      <c r="V340" s="195">
        <f t="shared" si="70"/>
        <v>12</v>
      </c>
      <c r="W340" s="156" t="str">
        <f t="shared" si="71"/>
        <v>JG13</v>
      </c>
      <c r="X340" s="196">
        <v>43172</v>
      </c>
    </row>
    <row r="341" spans="1:24" x14ac:dyDescent="0.25">
      <c r="A341" s="154" t="s">
        <v>394</v>
      </c>
      <c r="B341" s="154" t="s">
        <v>1273</v>
      </c>
      <c r="C341" s="154" t="s">
        <v>1274</v>
      </c>
      <c r="D341" s="154"/>
      <c r="E341" s="158">
        <v>28429</v>
      </c>
      <c r="F341" s="185" t="s">
        <v>285</v>
      </c>
      <c r="G341" s="195">
        <f t="shared" si="60"/>
        <v>39</v>
      </c>
      <c r="H341" s="156" t="str">
        <f t="shared" si="61"/>
        <v>SM</v>
      </c>
      <c r="I341" s="200">
        <v>43025</v>
      </c>
      <c r="J341" s="195">
        <f t="shared" si="62"/>
        <v>40</v>
      </c>
      <c r="K341" s="156" t="str">
        <f t="shared" si="63"/>
        <v>V40</v>
      </c>
      <c r="L341" s="196">
        <v>43046</v>
      </c>
      <c r="M341" s="195">
        <f t="shared" si="64"/>
        <v>40</v>
      </c>
      <c r="N341" s="156" t="str">
        <f t="shared" si="65"/>
        <v>V40</v>
      </c>
      <c r="O341" s="196">
        <v>43074</v>
      </c>
      <c r="P341" s="195">
        <f t="shared" si="66"/>
        <v>40</v>
      </c>
      <c r="Q341" s="156" t="str">
        <f t="shared" si="67"/>
        <v>V40</v>
      </c>
      <c r="R341" s="196">
        <v>43101</v>
      </c>
      <c r="S341" s="195">
        <f t="shared" si="68"/>
        <v>40</v>
      </c>
      <c r="T341" s="156" t="str">
        <f t="shared" si="69"/>
        <v>V40</v>
      </c>
      <c r="U341" s="196">
        <v>43116</v>
      </c>
      <c r="V341" s="195">
        <f t="shared" si="70"/>
        <v>40</v>
      </c>
      <c r="W341" s="156" t="str">
        <f t="shared" si="71"/>
        <v>V40</v>
      </c>
      <c r="X341" s="196">
        <v>43172</v>
      </c>
    </row>
    <row r="342" spans="1:24" x14ac:dyDescent="0.25">
      <c r="A342" s="154" t="s">
        <v>667</v>
      </c>
      <c r="B342" s="154" t="s">
        <v>668</v>
      </c>
      <c r="C342" s="154" t="s">
        <v>233</v>
      </c>
      <c r="D342" s="154"/>
      <c r="E342" s="158">
        <v>38397</v>
      </c>
      <c r="F342" s="191" t="s">
        <v>285</v>
      </c>
      <c r="G342" s="195">
        <f t="shared" si="60"/>
        <v>12</v>
      </c>
      <c r="H342" s="156" t="str">
        <f t="shared" si="61"/>
        <v>JB13</v>
      </c>
      <c r="I342" s="200">
        <v>43025</v>
      </c>
      <c r="J342" s="195">
        <f t="shared" si="62"/>
        <v>12</v>
      </c>
      <c r="K342" s="156" t="str">
        <f t="shared" si="63"/>
        <v>JB13</v>
      </c>
      <c r="L342" s="196">
        <v>43046</v>
      </c>
      <c r="M342" s="195">
        <f t="shared" si="64"/>
        <v>12</v>
      </c>
      <c r="N342" s="156" t="str">
        <f t="shared" si="65"/>
        <v>JB13</v>
      </c>
      <c r="O342" s="196">
        <v>43074</v>
      </c>
      <c r="P342" s="195">
        <f t="shared" si="66"/>
        <v>12</v>
      </c>
      <c r="Q342" s="156" t="str">
        <f t="shared" si="67"/>
        <v>JB13</v>
      </c>
      <c r="R342" s="196">
        <v>43101</v>
      </c>
      <c r="S342" s="195">
        <f t="shared" si="68"/>
        <v>12</v>
      </c>
      <c r="T342" s="156" t="str">
        <f t="shared" si="69"/>
        <v>JB13</v>
      </c>
      <c r="U342" s="196">
        <v>43116</v>
      </c>
      <c r="V342" s="195">
        <f t="shared" si="70"/>
        <v>13</v>
      </c>
      <c r="W342" s="156" t="str">
        <f t="shared" si="71"/>
        <v>JB15</v>
      </c>
      <c r="X342" s="196">
        <v>43172</v>
      </c>
    </row>
    <row r="343" spans="1:24" x14ac:dyDescent="0.25">
      <c r="A343" s="154" t="s">
        <v>670</v>
      </c>
      <c r="B343" s="154" t="s">
        <v>671</v>
      </c>
      <c r="C343" s="154" t="s">
        <v>152</v>
      </c>
      <c r="D343" s="154"/>
      <c r="E343" s="160">
        <v>27173</v>
      </c>
      <c r="F343" s="187" t="s">
        <v>285</v>
      </c>
      <c r="G343" s="195">
        <f t="shared" si="60"/>
        <v>43</v>
      </c>
      <c r="H343" s="156" t="str">
        <f t="shared" si="61"/>
        <v>V40</v>
      </c>
      <c r="I343" s="200">
        <v>43025</v>
      </c>
      <c r="J343" s="195">
        <f t="shared" si="62"/>
        <v>43</v>
      </c>
      <c r="K343" s="156" t="str">
        <f t="shared" si="63"/>
        <v>V40</v>
      </c>
      <c r="L343" s="196">
        <v>43046</v>
      </c>
      <c r="M343" s="195">
        <f t="shared" si="64"/>
        <v>43</v>
      </c>
      <c r="N343" s="156" t="str">
        <f t="shared" si="65"/>
        <v>V40</v>
      </c>
      <c r="O343" s="196">
        <v>43074</v>
      </c>
      <c r="P343" s="195">
        <f t="shared" si="66"/>
        <v>43</v>
      </c>
      <c r="Q343" s="156" t="str">
        <f t="shared" si="67"/>
        <v>V40</v>
      </c>
      <c r="R343" s="196">
        <v>43101</v>
      </c>
      <c r="S343" s="195">
        <f t="shared" si="68"/>
        <v>43</v>
      </c>
      <c r="T343" s="156" t="str">
        <f t="shared" si="69"/>
        <v>V40</v>
      </c>
      <c r="U343" s="196">
        <v>43116</v>
      </c>
      <c r="V343" s="195">
        <f t="shared" si="70"/>
        <v>43</v>
      </c>
      <c r="W343" s="156" t="str">
        <f t="shared" si="71"/>
        <v>V40</v>
      </c>
      <c r="X343" s="196">
        <v>43172</v>
      </c>
    </row>
    <row r="344" spans="1:24" x14ac:dyDescent="0.25">
      <c r="A344" s="154" t="s">
        <v>410</v>
      </c>
      <c r="B344" s="154" t="s">
        <v>671</v>
      </c>
      <c r="C344" s="154" t="s">
        <v>673</v>
      </c>
      <c r="D344" s="154"/>
      <c r="E344" s="160">
        <v>40130</v>
      </c>
      <c r="F344" s="187" t="s">
        <v>285</v>
      </c>
      <c r="G344" s="195">
        <f t="shared" si="60"/>
        <v>7</v>
      </c>
      <c r="H344" s="156" t="str">
        <f t="shared" si="61"/>
        <v>JB11</v>
      </c>
      <c r="I344" s="200">
        <v>43025</v>
      </c>
      <c r="J344" s="195">
        <f t="shared" si="62"/>
        <v>7</v>
      </c>
      <c r="K344" s="156" t="str">
        <f t="shared" si="63"/>
        <v>JB11</v>
      </c>
      <c r="L344" s="196">
        <v>43046</v>
      </c>
      <c r="M344" s="195">
        <f t="shared" si="64"/>
        <v>8</v>
      </c>
      <c r="N344" s="156" t="str">
        <f t="shared" si="65"/>
        <v>JB11</v>
      </c>
      <c r="O344" s="196">
        <v>43074</v>
      </c>
      <c r="P344" s="195">
        <f t="shared" si="66"/>
        <v>8</v>
      </c>
      <c r="Q344" s="156" t="str">
        <f t="shared" si="67"/>
        <v>JB11</v>
      </c>
      <c r="R344" s="196">
        <v>43101</v>
      </c>
      <c r="S344" s="195">
        <f t="shared" si="68"/>
        <v>8</v>
      </c>
      <c r="T344" s="156" t="str">
        <f t="shared" si="69"/>
        <v>JB11</v>
      </c>
      <c r="U344" s="196">
        <v>43116</v>
      </c>
      <c r="V344" s="195">
        <f t="shared" si="70"/>
        <v>8</v>
      </c>
      <c r="W344" s="156" t="str">
        <f t="shared" si="71"/>
        <v>JB11</v>
      </c>
      <c r="X344" s="196">
        <v>43172</v>
      </c>
    </row>
    <row r="345" spans="1:24" x14ac:dyDescent="0.25">
      <c r="A345" s="164" t="s">
        <v>600</v>
      </c>
      <c r="B345" s="164" t="s">
        <v>1281</v>
      </c>
      <c r="C345" s="154" t="s">
        <v>1282</v>
      </c>
      <c r="D345" s="154"/>
      <c r="E345" s="167">
        <v>25540</v>
      </c>
      <c r="F345" s="189" t="s">
        <v>285</v>
      </c>
      <c r="G345" s="195">
        <f t="shared" si="60"/>
        <v>47</v>
      </c>
      <c r="H345" s="156" t="str">
        <f t="shared" si="61"/>
        <v>V45</v>
      </c>
      <c r="I345" s="200">
        <v>43025</v>
      </c>
      <c r="J345" s="195">
        <f t="shared" si="62"/>
        <v>47</v>
      </c>
      <c r="K345" s="156" t="str">
        <f t="shared" si="63"/>
        <v>V45</v>
      </c>
      <c r="L345" s="196">
        <v>43046</v>
      </c>
      <c r="M345" s="195">
        <f t="shared" si="64"/>
        <v>48</v>
      </c>
      <c r="N345" s="156" t="str">
        <f t="shared" si="65"/>
        <v>V45</v>
      </c>
      <c r="O345" s="196">
        <v>43074</v>
      </c>
      <c r="P345" s="195">
        <f t="shared" si="66"/>
        <v>48</v>
      </c>
      <c r="Q345" s="156" t="str">
        <f t="shared" si="67"/>
        <v>V45</v>
      </c>
      <c r="R345" s="196">
        <v>43101</v>
      </c>
      <c r="S345" s="195">
        <f t="shared" si="68"/>
        <v>48</v>
      </c>
      <c r="T345" s="156" t="str">
        <f t="shared" si="69"/>
        <v>V45</v>
      </c>
      <c r="U345" s="196">
        <v>43116</v>
      </c>
      <c r="V345" s="195">
        <f t="shared" si="70"/>
        <v>48</v>
      </c>
      <c r="W345" s="156" t="str">
        <f t="shared" si="71"/>
        <v>V45</v>
      </c>
      <c r="X345" s="196">
        <v>43172</v>
      </c>
    </row>
    <row r="346" spans="1:24" x14ac:dyDescent="0.25">
      <c r="A346" s="154" t="s">
        <v>708</v>
      </c>
      <c r="B346" s="154" t="s">
        <v>1283</v>
      </c>
      <c r="C346" s="154" t="s">
        <v>1284</v>
      </c>
      <c r="D346" s="154"/>
      <c r="E346" s="174">
        <v>35158</v>
      </c>
      <c r="F346" s="191" t="s">
        <v>285</v>
      </c>
      <c r="G346" s="195">
        <f t="shared" si="60"/>
        <v>21</v>
      </c>
      <c r="H346" s="156" t="str">
        <f t="shared" si="61"/>
        <v>SM</v>
      </c>
      <c r="I346" s="200">
        <v>43025</v>
      </c>
      <c r="J346" s="195">
        <f t="shared" si="62"/>
        <v>21</v>
      </c>
      <c r="K346" s="156" t="str">
        <f t="shared" si="63"/>
        <v>SM</v>
      </c>
      <c r="L346" s="196">
        <v>43046</v>
      </c>
      <c r="M346" s="195">
        <f t="shared" si="64"/>
        <v>21</v>
      </c>
      <c r="N346" s="156" t="str">
        <f t="shared" si="65"/>
        <v>SM</v>
      </c>
      <c r="O346" s="196">
        <v>43074</v>
      </c>
      <c r="P346" s="195">
        <f t="shared" si="66"/>
        <v>21</v>
      </c>
      <c r="Q346" s="156" t="str">
        <f t="shared" si="67"/>
        <v>SM</v>
      </c>
      <c r="R346" s="196">
        <v>43101</v>
      </c>
      <c r="S346" s="195">
        <f t="shared" si="68"/>
        <v>21</v>
      </c>
      <c r="T346" s="156" t="str">
        <f t="shared" si="69"/>
        <v>SM</v>
      </c>
      <c r="U346" s="196">
        <v>43116</v>
      </c>
      <c r="V346" s="195">
        <f t="shared" si="70"/>
        <v>21</v>
      </c>
      <c r="W346" s="156" t="str">
        <f t="shared" si="71"/>
        <v>SM</v>
      </c>
      <c r="X346" s="196">
        <v>43172</v>
      </c>
    </row>
    <row r="347" spans="1:24" x14ac:dyDescent="0.25">
      <c r="A347" s="154" t="s">
        <v>1285</v>
      </c>
      <c r="B347" s="154" t="s">
        <v>1283</v>
      </c>
      <c r="C347" s="154" t="s">
        <v>1286</v>
      </c>
      <c r="D347" s="154"/>
      <c r="E347" s="174">
        <v>36883</v>
      </c>
      <c r="F347" s="191" t="s">
        <v>285</v>
      </c>
      <c r="G347" s="195">
        <f t="shared" si="60"/>
        <v>16</v>
      </c>
      <c r="H347" s="156" t="str">
        <f t="shared" si="61"/>
        <v>JB17</v>
      </c>
      <c r="I347" s="200">
        <v>43025</v>
      </c>
      <c r="J347" s="195">
        <f t="shared" si="62"/>
        <v>16</v>
      </c>
      <c r="K347" s="156" t="str">
        <f t="shared" si="63"/>
        <v>JB17</v>
      </c>
      <c r="L347" s="196">
        <v>43046</v>
      </c>
      <c r="M347" s="195">
        <f t="shared" si="64"/>
        <v>16</v>
      </c>
      <c r="N347" s="156" t="str">
        <f t="shared" si="65"/>
        <v>JB17</v>
      </c>
      <c r="O347" s="196">
        <v>43074</v>
      </c>
      <c r="P347" s="195">
        <f t="shared" si="66"/>
        <v>17</v>
      </c>
      <c r="Q347" s="156" t="str">
        <f t="shared" si="67"/>
        <v>JM</v>
      </c>
      <c r="R347" s="196">
        <v>43101</v>
      </c>
      <c r="S347" s="195">
        <f t="shared" si="68"/>
        <v>17</v>
      </c>
      <c r="T347" s="156" t="str">
        <f t="shared" si="69"/>
        <v>JM</v>
      </c>
      <c r="U347" s="196">
        <v>43116</v>
      </c>
      <c r="V347" s="195">
        <f t="shared" si="70"/>
        <v>17</v>
      </c>
      <c r="W347" s="156" t="str">
        <f t="shared" si="71"/>
        <v>JM</v>
      </c>
      <c r="X347" s="196">
        <v>43172</v>
      </c>
    </row>
    <row r="348" spans="1:24" x14ac:dyDescent="0.25">
      <c r="A348" s="154" t="s">
        <v>477</v>
      </c>
      <c r="B348" s="154" t="s">
        <v>675</v>
      </c>
      <c r="C348" s="154" t="s">
        <v>676</v>
      </c>
      <c r="D348" s="154"/>
      <c r="E348" s="160">
        <v>37906</v>
      </c>
      <c r="F348" s="187" t="s">
        <v>285</v>
      </c>
      <c r="G348" s="195">
        <f t="shared" si="60"/>
        <v>14</v>
      </c>
      <c r="H348" s="156" t="str">
        <f t="shared" si="61"/>
        <v>JB15</v>
      </c>
      <c r="I348" s="200">
        <v>43025</v>
      </c>
      <c r="J348" s="195">
        <f t="shared" si="62"/>
        <v>14</v>
      </c>
      <c r="K348" s="156" t="str">
        <f t="shared" si="63"/>
        <v>JB15</v>
      </c>
      <c r="L348" s="196">
        <v>43046</v>
      </c>
      <c r="M348" s="195">
        <f t="shared" si="64"/>
        <v>14</v>
      </c>
      <c r="N348" s="156" t="str">
        <f t="shared" si="65"/>
        <v>JB15</v>
      </c>
      <c r="O348" s="196">
        <v>43074</v>
      </c>
      <c r="P348" s="195">
        <f t="shared" si="66"/>
        <v>14</v>
      </c>
      <c r="Q348" s="156" t="str">
        <f t="shared" si="67"/>
        <v>JB15</v>
      </c>
      <c r="R348" s="196">
        <v>43101</v>
      </c>
      <c r="S348" s="195">
        <f t="shared" si="68"/>
        <v>14</v>
      </c>
      <c r="T348" s="156" t="str">
        <f t="shared" si="69"/>
        <v>JB15</v>
      </c>
      <c r="U348" s="196">
        <v>43116</v>
      </c>
      <c r="V348" s="195">
        <f t="shared" si="70"/>
        <v>14</v>
      </c>
      <c r="W348" s="156" t="str">
        <f t="shared" si="71"/>
        <v>JB15</v>
      </c>
      <c r="X348" s="196">
        <v>43172</v>
      </c>
    </row>
    <row r="349" spans="1:24" x14ac:dyDescent="0.25">
      <c r="A349" s="154" t="s">
        <v>553</v>
      </c>
      <c r="B349" s="154" t="s">
        <v>678</v>
      </c>
      <c r="C349" s="154" t="s">
        <v>89</v>
      </c>
      <c r="D349" s="154"/>
      <c r="E349" s="158">
        <v>21752</v>
      </c>
      <c r="F349" s="185" t="s">
        <v>285</v>
      </c>
      <c r="G349" s="195">
        <f t="shared" si="60"/>
        <v>58</v>
      </c>
      <c r="H349" s="156" t="str">
        <f t="shared" si="61"/>
        <v>V55</v>
      </c>
      <c r="I349" s="200">
        <v>43025</v>
      </c>
      <c r="J349" s="195">
        <f t="shared" si="62"/>
        <v>58</v>
      </c>
      <c r="K349" s="156" t="str">
        <f t="shared" si="63"/>
        <v>V55</v>
      </c>
      <c r="L349" s="196">
        <v>43046</v>
      </c>
      <c r="M349" s="195">
        <f t="shared" si="64"/>
        <v>58</v>
      </c>
      <c r="N349" s="156" t="str">
        <f t="shared" si="65"/>
        <v>V55</v>
      </c>
      <c r="O349" s="196">
        <v>43074</v>
      </c>
      <c r="P349" s="195">
        <f t="shared" si="66"/>
        <v>58</v>
      </c>
      <c r="Q349" s="156" t="str">
        <f t="shared" si="67"/>
        <v>V55</v>
      </c>
      <c r="R349" s="196">
        <v>43101</v>
      </c>
      <c r="S349" s="195">
        <f t="shared" si="68"/>
        <v>58</v>
      </c>
      <c r="T349" s="156" t="str">
        <f t="shared" si="69"/>
        <v>V55</v>
      </c>
      <c r="U349" s="196">
        <v>43116</v>
      </c>
      <c r="V349" s="195">
        <f t="shared" si="70"/>
        <v>58</v>
      </c>
      <c r="W349" s="156" t="str">
        <f t="shared" si="71"/>
        <v>V55</v>
      </c>
      <c r="X349" s="196">
        <v>43172</v>
      </c>
    </row>
    <row r="350" spans="1:24" x14ac:dyDescent="0.25">
      <c r="A350" s="154" t="s">
        <v>572</v>
      </c>
      <c r="B350" s="154" t="s">
        <v>678</v>
      </c>
      <c r="C350" s="154" t="s">
        <v>1301</v>
      </c>
      <c r="D350" s="154"/>
      <c r="E350" s="158">
        <v>31278</v>
      </c>
      <c r="F350" s="185" t="s">
        <v>300</v>
      </c>
      <c r="G350" s="195">
        <f t="shared" si="60"/>
        <v>32</v>
      </c>
      <c r="H350" s="156" t="str">
        <f t="shared" si="61"/>
        <v>SW</v>
      </c>
      <c r="I350" s="200">
        <v>43025</v>
      </c>
      <c r="J350" s="195">
        <f t="shared" si="62"/>
        <v>32</v>
      </c>
      <c r="K350" s="156" t="str">
        <f t="shared" si="63"/>
        <v>SW</v>
      </c>
      <c r="L350" s="196">
        <v>43046</v>
      </c>
      <c r="M350" s="195">
        <f t="shared" si="64"/>
        <v>32</v>
      </c>
      <c r="N350" s="156" t="str">
        <f t="shared" si="65"/>
        <v>SW</v>
      </c>
      <c r="O350" s="196">
        <v>43074</v>
      </c>
      <c r="P350" s="195">
        <f t="shared" si="66"/>
        <v>32</v>
      </c>
      <c r="Q350" s="156" t="str">
        <f t="shared" si="67"/>
        <v>SW</v>
      </c>
      <c r="R350" s="196">
        <v>43101</v>
      </c>
      <c r="S350" s="195">
        <f t="shared" si="68"/>
        <v>32</v>
      </c>
      <c r="T350" s="156" t="str">
        <f t="shared" si="69"/>
        <v>SW</v>
      </c>
      <c r="U350" s="196">
        <v>43116</v>
      </c>
      <c r="V350" s="195">
        <f t="shared" si="70"/>
        <v>32</v>
      </c>
      <c r="W350" s="156" t="str">
        <f t="shared" si="71"/>
        <v>SW</v>
      </c>
      <c r="X350" s="196">
        <v>43172</v>
      </c>
    </row>
    <row r="351" spans="1:24" x14ac:dyDescent="0.25">
      <c r="A351" s="154" t="s">
        <v>1287</v>
      </c>
      <c r="B351" s="154" t="s">
        <v>1288</v>
      </c>
      <c r="C351" s="154" t="s">
        <v>1289</v>
      </c>
      <c r="D351" s="154"/>
      <c r="E351" s="158">
        <v>38274</v>
      </c>
      <c r="F351" s="191" t="s">
        <v>285</v>
      </c>
      <c r="G351" s="195">
        <f t="shared" si="60"/>
        <v>13</v>
      </c>
      <c r="H351" s="156" t="str">
        <f t="shared" si="61"/>
        <v>JB15</v>
      </c>
      <c r="I351" s="200">
        <v>43025</v>
      </c>
      <c r="J351" s="195">
        <f t="shared" si="62"/>
        <v>13</v>
      </c>
      <c r="K351" s="156" t="str">
        <f t="shared" si="63"/>
        <v>JB15</v>
      </c>
      <c r="L351" s="196">
        <v>43046</v>
      </c>
      <c r="M351" s="195">
        <f t="shared" si="64"/>
        <v>13</v>
      </c>
      <c r="N351" s="156" t="str">
        <f t="shared" si="65"/>
        <v>JB15</v>
      </c>
      <c r="O351" s="196">
        <v>43074</v>
      </c>
      <c r="P351" s="195">
        <f t="shared" si="66"/>
        <v>13</v>
      </c>
      <c r="Q351" s="156" t="str">
        <f t="shared" si="67"/>
        <v>JB15</v>
      </c>
      <c r="R351" s="196">
        <v>43101</v>
      </c>
      <c r="S351" s="195">
        <f t="shared" si="68"/>
        <v>13</v>
      </c>
      <c r="T351" s="156" t="str">
        <f t="shared" si="69"/>
        <v>JB15</v>
      </c>
      <c r="U351" s="196">
        <v>43116</v>
      </c>
      <c r="V351" s="195">
        <f t="shared" si="70"/>
        <v>13</v>
      </c>
      <c r="W351" s="156" t="str">
        <f t="shared" si="71"/>
        <v>JB15</v>
      </c>
      <c r="X351" s="196">
        <v>43172</v>
      </c>
    </row>
    <row r="352" spans="1:24" x14ac:dyDescent="0.25">
      <c r="A352" s="154" t="s">
        <v>1290</v>
      </c>
      <c r="B352" s="154" t="s">
        <v>1288</v>
      </c>
      <c r="C352" s="154" t="s">
        <v>1291</v>
      </c>
      <c r="D352" s="154"/>
      <c r="E352" s="158">
        <v>37352</v>
      </c>
      <c r="F352" s="191" t="s">
        <v>300</v>
      </c>
      <c r="G352" s="195">
        <f t="shared" si="60"/>
        <v>15</v>
      </c>
      <c r="H352" s="156" t="str">
        <f t="shared" si="61"/>
        <v>JG17</v>
      </c>
      <c r="I352" s="200">
        <v>43025</v>
      </c>
      <c r="J352" s="195">
        <f t="shared" si="62"/>
        <v>15</v>
      </c>
      <c r="K352" s="156" t="str">
        <f t="shared" si="63"/>
        <v>JG17</v>
      </c>
      <c r="L352" s="196">
        <v>43046</v>
      </c>
      <c r="M352" s="195">
        <f t="shared" si="64"/>
        <v>15</v>
      </c>
      <c r="N352" s="156" t="str">
        <f t="shared" si="65"/>
        <v>JG17</v>
      </c>
      <c r="O352" s="196">
        <v>43074</v>
      </c>
      <c r="P352" s="195">
        <f t="shared" si="66"/>
        <v>15</v>
      </c>
      <c r="Q352" s="156" t="str">
        <f t="shared" si="67"/>
        <v>JG17</v>
      </c>
      <c r="R352" s="196">
        <v>43101</v>
      </c>
      <c r="S352" s="195">
        <f t="shared" si="68"/>
        <v>15</v>
      </c>
      <c r="T352" s="156" t="str">
        <f t="shared" si="69"/>
        <v>JG17</v>
      </c>
      <c r="U352" s="196">
        <v>43116</v>
      </c>
      <c r="V352" s="195">
        <f t="shared" si="70"/>
        <v>15</v>
      </c>
      <c r="W352" s="156" t="str">
        <f t="shared" si="71"/>
        <v>JG17</v>
      </c>
      <c r="X352" s="196">
        <v>43172</v>
      </c>
    </row>
    <row r="353" spans="1:24" x14ac:dyDescent="0.25">
      <c r="A353" s="154" t="s">
        <v>680</v>
      </c>
      <c r="B353" s="161" t="s">
        <v>681</v>
      </c>
      <c r="C353" s="154" t="s">
        <v>101</v>
      </c>
      <c r="D353" s="154"/>
      <c r="E353" s="158">
        <v>28333</v>
      </c>
      <c r="F353" s="185" t="s">
        <v>300</v>
      </c>
      <c r="G353" s="195">
        <f t="shared" si="60"/>
        <v>40</v>
      </c>
      <c r="H353" s="156" t="str">
        <f t="shared" si="61"/>
        <v>F40</v>
      </c>
      <c r="I353" s="200">
        <v>43025</v>
      </c>
      <c r="J353" s="195">
        <f t="shared" si="62"/>
        <v>40</v>
      </c>
      <c r="K353" s="156" t="str">
        <f t="shared" si="63"/>
        <v>F40</v>
      </c>
      <c r="L353" s="196">
        <v>43046</v>
      </c>
      <c r="M353" s="195">
        <f t="shared" si="64"/>
        <v>40</v>
      </c>
      <c r="N353" s="156" t="str">
        <f t="shared" si="65"/>
        <v>F40</v>
      </c>
      <c r="O353" s="196">
        <v>43074</v>
      </c>
      <c r="P353" s="195">
        <f t="shared" si="66"/>
        <v>40</v>
      </c>
      <c r="Q353" s="156" t="str">
        <f t="shared" si="67"/>
        <v>F40</v>
      </c>
      <c r="R353" s="196">
        <v>43101</v>
      </c>
      <c r="S353" s="195">
        <f t="shared" si="68"/>
        <v>40</v>
      </c>
      <c r="T353" s="156" t="str">
        <f t="shared" si="69"/>
        <v>F40</v>
      </c>
      <c r="U353" s="196">
        <v>43116</v>
      </c>
      <c r="V353" s="195">
        <f t="shared" si="70"/>
        <v>40</v>
      </c>
      <c r="W353" s="156" t="str">
        <f t="shared" si="71"/>
        <v>F40</v>
      </c>
      <c r="X353" s="196">
        <v>43172</v>
      </c>
    </row>
    <row r="354" spans="1:24" x14ac:dyDescent="0.25">
      <c r="A354" s="154" t="s">
        <v>1292</v>
      </c>
      <c r="B354" s="154" t="s">
        <v>1293</v>
      </c>
      <c r="C354" s="154" t="s">
        <v>1294</v>
      </c>
      <c r="D354" s="154"/>
      <c r="E354" s="158">
        <v>30480</v>
      </c>
      <c r="F354" s="185" t="s">
        <v>300</v>
      </c>
      <c r="G354" s="195">
        <f t="shared" si="60"/>
        <v>34</v>
      </c>
      <c r="H354" s="156" t="str">
        <f t="shared" si="61"/>
        <v>SW</v>
      </c>
      <c r="I354" s="200">
        <v>43025</v>
      </c>
      <c r="J354" s="195">
        <f t="shared" si="62"/>
        <v>34</v>
      </c>
      <c r="K354" s="156" t="str">
        <f t="shared" si="63"/>
        <v>SW</v>
      </c>
      <c r="L354" s="196">
        <v>43046</v>
      </c>
      <c r="M354" s="195">
        <f t="shared" si="64"/>
        <v>34</v>
      </c>
      <c r="N354" s="156" t="str">
        <f t="shared" si="65"/>
        <v>SW</v>
      </c>
      <c r="O354" s="196">
        <v>43074</v>
      </c>
      <c r="P354" s="195">
        <f t="shared" si="66"/>
        <v>34</v>
      </c>
      <c r="Q354" s="156" t="str">
        <f t="shared" si="67"/>
        <v>SW</v>
      </c>
      <c r="R354" s="196">
        <v>43101</v>
      </c>
      <c r="S354" s="195">
        <f t="shared" si="68"/>
        <v>34</v>
      </c>
      <c r="T354" s="156" t="str">
        <f t="shared" si="69"/>
        <v>SW</v>
      </c>
      <c r="U354" s="196">
        <v>43116</v>
      </c>
      <c r="V354" s="195">
        <f t="shared" si="70"/>
        <v>34</v>
      </c>
      <c r="W354" s="156" t="str">
        <f t="shared" si="71"/>
        <v>SW</v>
      </c>
      <c r="X354" s="196">
        <v>43172</v>
      </c>
    </row>
    <row r="355" spans="1:24" x14ac:dyDescent="0.25">
      <c r="A355" s="154" t="s">
        <v>1047</v>
      </c>
      <c r="B355" s="154" t="s">
        <v>1293</v>
      </c>
      <c r="C355" s="154" t="s">
        <v>1295</v>
      </c>
      <c r="D355" s="154"/>
      <c r="E355" s="158">
        <v>29549</v>
      </c>
      <c r="F355" s="185" t="s">
        <v>300</v>
      </c>
      <c r="G355" s="195">
        <f t="shared" si="60"/>
        <v>36</v>
      </c>
      <c r="H355" s="156" t="str">
        <f t="shared" si="61"/>
        <v>F35</v>
      </c>
      <c r="I355" s="200">
        <v>43025</v>
      </c>
      <c r="J355" s="195">
        <f t="shared" si="62"/>
        <v>36</v>
      </c>
      <c r="K355" s="156" t="str">
        <f t="shared" si="63"/>
        <v>F35</v>
      </c>
      <c r="L355" s="196">
        <v>43046</v>
      </c>
      <c r="M355" s="195">
        <f t="shared" si="64"/>
        <v>37</v>
      </c>
      <c r="N355" s="156" t="str">
        <f t="shared" si="65"/>
        <v>F35</v>
      </c>
      <c r="O355" s="196">
        <v>43074</v>
      </c>
      <c r="P355" s="195">
        <f t="shared" si="66"/>
        <v>37</v>
      </c>
      <c r="Q355" s="156" t="str">
        <f t="shared" si="67"/>
        <v>F35</v>
      </c>
      <c r="R355" s="196">
        <v>43101</v>
      </c>
      <c r="S355" s="195">
        <f t="shared" si="68"/>
        <v>37</v>
      </c>
      <c r="T355" s="156" t="str">
        <f t="shared" si="69"/>
        <v>F35</v>
      </c>
      <c r="U355" s="196">
        <v>43116</v>
      </c>
      <c r="V355" s="195">
        <f t="shared" si="70"/>
        <v>37</v>
      </c>
      <c r="W355" s="156" t="str">
        <f t="shared" si="71"/>
        <v>F35</v>
      </c>
      <c r="X355" s="196">
        <v>43172</v>
      </c>
    </row>
    <row r="356" spans="1:24" x14ac:dyDescent="0.25">
      <c r="A356" s="154" t="s">
        <v>1302</v>
      </c>
      <c r="B356" s="154" t="s">
        <v>1303</v>
      </c>
      <c r="C356" s="154" t="s">
        <v>1304</v>
      </c>
      <c r="D356" s="154"/>
      <c r="E356" s="158">
        <v>39400</v>
      </c>
      <c r="F356" s="185" t="s">
        <v>285</v>
      </c>
      <c r="G356" s="195">
        <f t="shared" si="60"/>
        <v>9</v>
      </c>
      <c r="H356" s="156" t="str">
        <f t="shared" si="61"/>
        <v>JB11</v>
      </c>
      <c r="I356" s="200">
        <v>43025</v>
      </c>
      <c r="J356" s="195">
        <f t="shared" si="62"/>
        <v>9</v>
      </c>
      <c r="K356" s="156" t="str">
        <f t="shared" si="63"/>
        <v>JB11</v>
      </c>
      <c r="L356" s="196">
        <v>43046</v>
      </c>
      <c r="M356" s="195">
        <f t="shared" si="64"/>
        <v>10</v>
      </c>
      <c r="N356" s="156" t="str">
        <f t="shared" si="65"/>
        <v>JB11</v>
      </c>
      <c r="O356" s="196">
        <v>43074</v>
      </c>
      <c r="P356" s="195">
        <f t="shared" si="66"/>
        <v>10</v>
      </c>
      <c r="Q356" s="156" t="str">
        <f t="shared" si="67"/>
        <v>JB11</v>
      </c>
      <c r="R356" s="196">
        <v>43101</v>
      </c>
      <c r="S356" s="195">
        <f t="shared" si="68"/>
        <v>10</v>
      </c>
      <c r="T356" s="156" t="str">
        <f t="shared" si="69"/>
        <v>JB11</v>
      </c>
      <c r="U356" s="196">
        <v>43116</v>
      </c>
      <c r="V356" s="195">
        <f t="shared" si="70"/>
        <v>10</v>
      </c>
      <c r="W356" s="156" t="str">
        <f t="shared" si="71"/>
        <v>JB11</v>
      </c>
      <c r="X356" s="196">
        <v>43172</v>
      </c>
    </row>
    <row r="357" spans="1:24" x14ac:dyDescent="0.25">
      <c r="A357" s="164" t="s">
        <v>683</v>
      </c>
      <c r="B357" s="164" t="s">
        <v>684</v>
      </c>
      <c r="C357" s="154" t="s">
        <v>158</v>
      </c>
      <c r="D357" s="154"/>
      <c r="E357" s="167">
        <v>39464</v>
      </c>
      <c r="F357" s="189" t="s">
        <v>285</v>
      </c>
      <c r="G357" s="195">
        <f t="shared" si="60"/>
        <v>9</v>
      </c>
      <c r="H357" s="156" t="str">
        <f t="shared" si="61"/>
        <v>JB11</v>
      </c>
      <c r="I357" s="200">
        <v>43025</v>
      </c>
      <c r="J357" s="195">
        <f t="shared" si="62"/>
        <v>9</v>
      </c>
      <c r="K357" s="156" t="str">
        <f t="shared" si="63"/>
        <v>JB11</v>
      </c>
      <c r="L357" s="196">
        <v>43046</v>
      </c>
      <c r="M357" s="195">
        <f t="shared" si="64"/>
        <v>9</v>
      </c>
      <c r="N357" s="156" t="str">
        <f t="shared" si="65"/>
        <v>JB11</v>
      </c>
      <c r="O357" s="196">
        <v>43074</v>
      </c>
      <c r="P357" s="195">
        <f t="shared" si="66"/>
        <v>9</v>
      </c>
      <c r="Q357" s="156" t="str">
        <f t="shared" si="67"/>
        <v>JB11</v>
      </c>
      <c r="R357" s="196">
        <v>43101</v>
      </c>
      <c r="S357" s="195">
        <f t="shared" si="68"/>
        <v>10</v>
      </c>
      <c r="T357" s="156" t="str">
        <f t="shared" si="69"/>
        <v>JB11</v>
      </c>
      <c r="U357" s="196">
        <v>43116</v>
      </c>
      <c r="V357" s="195">
        <f t="shared" si="70"/>
        <v>10</v>
      </c>
      <c r="W357" s="156" t="str">
        <f t="shared" si="71"/>
        <v>JB11</v>
      </c>
      <c r="X357" s="196">
        <v>43172</v>
      </c>
    </row>
    <row r="358" spans="1:24" x14ac:dyDescent="0.25">
      <c r="A358" s="164" t="s">
        <v>686</v>
      </c>
      <c r="B358" s="164" t="s">
        <v>684</v>
      </c>
      <c r="C358" s="154" t="s">
        <v>200</v>
      </c>
      <c r="D358" s="154"/>
      <c r="E358" s="167">
        <v>40259</v>
      </c>
      <c r="F358" s="189" t="s">
        <v>285</v>
      </c>
      <c r="G358" s="195">
        <f t="shared" si="60"/>
        <v>7</v>
      </c>
      <c r="H358" s="156" t="str">
        <f t="shared" si="61"/>
        <v>JB11</v>
      </c>
      <c r="I358" s="200">
        <v>43025</v>
      </c>
      <c r="J358" s="195">
        <f t="shared" si="62"/>
        <v>7</v>
      </c>
      <c r="K358" s="156" t="str">
        <f t="shared" si="63"/>
        <v>JB11</v>
      </c>
      <c r="L358" s="196">
        <v>43046</v>
      </c>
      <c r="M358" s="195">
        <f t="shared" si="64"/>
        <v>7</v>
      </c>
      <c r="N358" s="156" t="str">
        <f t="shared" si="65"/>
        <v>JB11</v>
      </c>
      <c r="O358" s="196">
        <v>43074</v>
      </c>
      <c r="P358" s="195">
        <f t="shared" si="66"/>
        <v>7</v>
      </c>
      <c r="Q358" s="156" t="str">
        <f t="shared" si="67"/>
        <v>JB11</v>
      </c>
      <c r="R358" s="196">
        <v>43101</v>
      </c>
      <c r="S358" s="195">
        <f t="shared" si="68"/>
        <v>7</v>
      </c>
      <c r="T358" s="156" t="str">
        <f t="shared" si="69"/>
        <v>JB11</v>
      </c>
      <c r="U358" s="196">
        <v>43116</v>
      </c>
      <c r="V358" s="195">
        <f t="shared" si="70"/>
        <v>7</v>
      </c>
      <c r="W358" s="156" t="str">
        <f t="shared" si="71"/>
        <v>JB11</v>
      </c>
      <c r="X358" s="196">
        <v>43172</v>
      </c>
    </row>
    <row r="359" spans="1:24" x14ac:dyDescent="0.25">
      <c r="A359" s="164" t="s">
        <v>688</v>
      </c>
      <c r="B359" s="164" t="s">
        <v>684</v>
      </c>
      <c r="C359" s="154" t="s">
        <v>689</v>
      </c>
      <c r="D359" s="154"/>
      <c r="E359" s="167">
        <v>29092</v>
      </c>
      <c r="F359" s="189" t="s">
        <v>285</v>
      </c>
      <c r="G359" s="195">
        <f t="shared" si="60"/>
        <v>38</v>
      </c>
      <c r="H359" s="156" t="str">
        <f t="shared" si="61"/>
        <v>SM</v>
      </c>
      <c r="I359" s="200">
        <v>43025</v>
      </c>
      <c r="J359" s="195">
        <f t="shared" si="62"/>
        <v>38</v>
      </c>
      <c r="K359" s="156" t="str">
        <f t="shared" si="63"/>
        <v>SM</v>
      </c>
      <c r="L359" s="196">
        <v>43046</v>
      </c>
      <c r="M359" s="195">
        <f t="shared" si="64"/>
        <v>38</v>
      </c>
      <c r="N359" s="156" t="str">
        <f t="shared" si="65"/>
        <v>SM</v>
      </c>
      <c r="O359" s="196">
        <v>43074</v>
      </c>
      <c r="P359" s="195">
        <f t="shared" si="66"/>
        <v>38</v>
      </c>
      <c r="Q359" s="156" t="str">
        <f t="shared" si="67"/>
        <v>SM</v>
      </c>
      <c r="R359" s="196">
        <v>43101</v>
      </c>
      <c r="S359" s="195">
        <f t="shared" si="68"/>
        <v>38</v>
      </c>
      <c r="T359" s="156" t="str">
        <f t="shared" si="69"/>
        <v>SM</v>
      </c>
      <c r="U359" s="196">
        <v>43116</v>
      </c>
      <c r="V359" s="195">
        <f t="shared" si="70"/>
        <v>38</v>
      </c>
      <c r="W359" s="156" t="str">
        <f t="shared" si="71"/>
        <v>SM</v>
      </c>
      <c r="X359" s="196">
        <v>43172</v>
      </c>
    </row>
    <row r="360" spans="1:24" x14ac:dyDescent="0.25">
      <c r="A360" s="164" t="s">
        <v>463</v>
      </c>
      <c r="B360" s="164" t="s">
        <v>1305</v>
      </c>
      <c r="C360" s="154" t="s">
        <v>1307</v>
      </c>
      <c r="D360" s="154"/>
      <c r="E360" s="167">
        <v>30120</v>
      </c>
      <c r="F360" s="189" t="s">
        <v>300</v>
      </c>
      <c r="G360" s="195">
        <f t="shared" si="60"/>
        <v>35</v>
      </c>
      <c r="H360" s="156" t="str">
        <f t="shared" si="61"/>
        <v>F35</v>
      </c>
      <c r="I360" s="200">
        <v>43025</v>
      </c>
      <c r="J360" s="195">
        <f t="shared" si="62"/>
        <v>35</v>
      </c>
      <c r="K360" s="156" t="str">
        <f t="shared" si="63"/>
        <v>F35</v>
      </c>
      <c r="L360" s="196">
        <v>43046</v>
      </c>
      <c r="M360" s="195">
        <f t="shared" si="64"/>
        <v>35</v>
      </c>
      <c r="N360" s="156" t="str">
        <f t="shared" si="65"/>
        <v>F35</v>
      </c>
      <c r="O360" s="196">
        <v>43074</v>
      </c>
      <c r="P360" s="195">
        <f t="shared" si="66"/>
        <v>35</v>
      </c>
      <c r="Q360" s="156" t="str">
        <f t="shared" si="67"/>
        <v>F35</v>
      </c>
      <c r="R360" s="196">
        <v>43101</v>
      </c>
      <c r="S360" s="195">
        <f t="shared" si="68"/>
        <v>35</v>
      </c>
      <c r="T360" s="156" t="str">
        <f t="shared" si="69"/>
        <v>F35</v>
      </c>
      <c r="U360" s="196">
        <v>43116</v>
      </c>
      <c r="V360" s="195">
        <f t="shared" si="70"/>
        <v>35</v>
      </c>
      <c r="W360" s="156" t="str">
        <f t="shared" si="71"/>
        <v>F35</v>
      </c>
      <c r="X360" s="196">
        <v>43172</v>
      </c>
    </row>
    <row r="361" spans="1:24" x14ac:dyDescent="0.25">
      <c r="A361" s="154" t="s">
        <v>390</v>
      </c>
      <c r="B361" s="154" t="s">
        <v>1305</v>
      </c>
      <c r="C361" s="154" t="s">
        <v>1306</v>
      </c>
      <c r="D361" s="154"/>
      <c r="E361" s="158">
        <v>28019</v>
      </c>
      <c r="F361" s="185" t="s">
        <v>285</v>
      </c>
      <c r="G361" s="195">
        <f t="shared" si="60"/>
        <v>41</v>
      </c>
      <c r="H361" s="156" t="str">
        <f t="shared" si="61"/>
        <v>V40</v>
      </c>
      <c r="I361" s="200">
        <v>43025</v>
      </c>
      <c r="J361" s="195">
        <f t="shared" si="62"/>
        <v>41</v>
      </c>
      <c r="K361" s="156" t="str">
        <f t="shared" si="63"/>
        <v>V40</v>
      </c>
      <c r="L361" s="196">
        <v>43046</v>
      </c>
      <c r="M361" s="195">
        <f t="shared" si="64"/>
        <v>41</v>
      </c>
      <c r="N361" s="156" t="str">
        <f t="shared" si="65"/>
        <v>V40</v>
      </c>
      <c r="O361" s="196">
        <v>43074</v>
      </c>
      <c r="P361" s="195">
        <f t="shared" si="66"/>
        <v>41</v>
      </c>
      <c r="Q361" s="156" t="str">
        <f t="shared" si="67"/>
        <v>V40</v>
      </c>
      <c r="R361" s="196">
        <v>43101</v>
      </c>
      <c r="S361" s="195">
        <f t="shared" si="68"/>
        <v>41</v>
      </c>
      <c r="T361" s="156" t="str">
        <f t="shared" si="69"/>
        <v>V40</v>
      </c>
      <c r="U361" s="196">
        <v>43116</v>
      </c>
      <c r="V361" s="195">
        <f t="shared" si="70"/>
        <v>41</v>
      </c>
      <c r="W361" s="156" t="str">
        <f t="shared" si="71"/>
        <v>V40</v>
      </c>
      <c r="X361" s="196">
        <v>43172</v>
      </c>
    </row>
    <row r="362" spans="1:24" x14ac:dyDescent="0.25">
      <c r="A362" s="154" t="s">
        <v>1308</v>
      </c>
      <c r="B362" s="154" t="s">
        <v>1309</v>
      </c>
      <c r="C362" s="154" t="s">
        <v>1310</v>
      </c>
      <c r="D362" s="154"/>
      <c r="E362" s="158">
        <v>29818</v>
      </c>
      <c r="F362" s="185" t="s">
        <v>285</v>
      </c>
      <c r="G362" s="195">
        <f t="shared" si="60"/>
        <v>36</v>
      </c>
      <c r="H362" s="156" t="str">
        <f t="shared" si="61"/>
        <v>SM</v>
      </c>
      <c r="I362" s="200">
        <v>43025</v>
      </c>
      <c r="J362" s="195">
        <f t="shared" si="62"/>
        <v>36</v>
      </c>
      <c r="K362" s="156" t="str">
        <f t="shared" si="63"/>
        <v>SM</v>
      </c>
      <c r="L362" s="196">
        <v>43046</v>
      </c>
      <c r="M362" s="195">
        <f t="shared" si="64"/>
        <v>36</v>
      </c>
      <c r="N362" s="156" t="str">
        <f t="shared" si="65"/>
        <v>SM</v>
      </c>
      <c r="O362" s="196">
        <v>43074</v>
      </c>
      <c r="P362" s="195">
        <f t="shared" si="66"/>
        <v>36</v>
      </c>
      <c r="Q362" s="156" t="str">
        <f t="shared" si="67"/>
        <v>SM</v>
      </c>
      <c r="R362" s="196">
        <v>43101</v>
      </c>
      <c r="S362" s="195">
        <f t="shared" si="68"/>
        <v>36</v>
      </c>
      <c r="T362" s="156" t="str">
        <f t="shared" si="69"/>
        <v>SM</v>
      </c>
      <c r="U362" s="196">
        <v>43116</v>
      </c>
      <c r="V362" s="195">
        <f t="shared" si="70"/>
        <v>36</v>
      </c>
      <c r="W362" s="156" t="str">
        <f t="shared" si="71"/>
        <v>SM</v>
      </c>
      <c r="X362" s="196">
        <v>43172</v>
      </c>
    </row>
    <row r="363" spans="1:24" x14ac:dyDescent="0.25">
      <c r="A363" s="154" t="s">
        <v>1191</v>
      </c>
      <c r="B363" s="154" t="s">
        <v>1311</v>
      </c>
      <c r="C363" s="154" t="s">
        <v>169</v>
      </c>
      <c r="D363" s="154"/>
      <c r="E363" s="158">
        <v>32289</v>
      </c>
      <c r="F363" s="185" t="s">
        <v>300</v>
      </c>
      <c r="G363" s="195">
        <f t="shared" si="60"/>
        <v>29</v>
      </c>
      <c r="H363" s="156" t="str">
        <f t="shared" si="61"/>
        <v>SW</v>
      </c>
      <c r="I363" s="200">
        <v>43025</v>
      </c>
      <c r="J363" s="195">
        <f t="shared" si="62"/>
        <v>29</v>
      </c>
      <c r="K363" s="156" t="str">
        <f t="shared" si="63"/>
        <v>SW</v>
      </c>
      <c r="L363" s="196">
        <v>43046</v>
      </c>
      <c r="M363" s="195">
        <f t="shared" si="64"/>
        <v>29</v>
      </c>
      <c r="N363" s="156" t="str">
        <f t="shared" si="65"/>
        <v>SW</v>
      </c>
      <c r="O363" s="196">
        <v>43074</v>
      </c>
      <c r="P363" s="195">
        <f t="shared" si="66"/>
        <v>29</v>
      </c>
      <c r="Q363" s="156" t="str">
        <f t="shared" si="67"/>
        <v>SW</v>
      </c>
      <c r="R363" s="196">
        <v>43101</v>
      </c>
      <c r="S363" s="195">
        <f t="shared" si="68"/>
        <v>29</v>
      </c>
      <c r="T363" s="156" t="str">
        <f t="shared" si="69"/>
        <v>SW</v>
      </c>
      <c r="U363" s="196">
        <v>43116</v>
      </c>
      <c r="V363" s="195">
        <f t="shared" si="70"/>
        <v>29</v>
      </c>
      <c r="W363" s="156" t="str">
        <f t="shared" si="71"/>
        <v>SW</v>
      </c>
      <c r="X363" s="196">
        <v>43172</v>
      </c>
    </row>
    <row r="364" spans="1:24" x14ac:dyDescent="0.25">
      <c r="A364" s="154" t="s">
        <v>691</v>
      </c>
      <c r="B364" s="154" t="s">
        <v>692</v>
      </c>
      <c r="C364" s="154" t="s">
        <v>61</v>
      </c>
      <c r="D364" s="154"/>
      <c r="E364" s="158">
        <v>36651</v>
      </c>
      <c r="F364" s="185" t="s">
        <v>300</v>
      </c>
      <c r="G364" s="195">
        <f t="shared" si="60"/>
        <v>17</v>
      </c>
      <c r="H364" s="156" t="str">
        <f t="shared" si="61"/>
        <v>JW</v>
      </c>
      <c r="I364" s="200">
        <v>43025</v>
      </c>
      <c r="J364" s="195">
        <f t="shared" si="62"/>
        <v>17</v>
      </c>
      <c r="K364" s="156" t="str">
        <f t="shared" si="63"/>
        <v>JW</v>
      </c>
      <c r="L364" s="196">
        <v>43046</v>
      </c>
      <c r="M364" s="195">
        <f t="shared" si="64"/>
        <v>17</v>
      </c>
      <c r="N364" s="156" t="str">
        <f t="shared" si="65"/>
        <v>JW</v>
      </c>
      <c r="O364" s="196">
        <v>43074</v>
      </c>
      <c r="P364" s="195">
        <f t="shared" si="66"/>
        <v>17</v>
      </c>
      <c r="Q364" s="156" t="str">
        <f t="shared" si="67"/>
        <v>JW</v>
      </c>
      <c r="R364" s="196">
        <v>43101</v>
      </c>
      <c r="S364" s="195">
        <f t="shared" si="68"/>
        <v>17</v>
      </c>
      <c r="T364" s="156" t="str">
        <f t="shared" si="69"/>
        <v>JW</v>
      </c>
      <c r="U364" s="196">
        <v>43116</v>
      </c>
      <c r="V364" s="195">
        <f t="shared" si="70"/>
        <v>17</v>
      </c>
      <c r="W364" s="156" t="str">
        <f t="shared" si="71"/>
        <v>JW</v>
      </c>
      <c r="X364" s="196">
        <v>43172</v>
      </c>
    </row>
    <row r="365" spans="1:24" x14ac:dyDescent="0.25">
      <c r="A365" s="154" t="s">
        <v>1296</v>
      </c>
      <c r="B365" s="154" t="s">
        <v>1297</v>
      </c>
      <c r="C365" s="154" t="s">
        <v>1298</v>
      </c>
      <c r="D365" s="154"/>
      <c r="E365" s="158">
        <v>29991</v>
      </c>
      <c r="F365" s="185" t="s">
        <v>300</v>
      </c>
      <c r="G365" s="195">
        <f t="shared" si="60"/>
        <v>35</v>
      </c>
      <c r="H365" s="156" t="str">
        <f t="shared" si="61"/>
        <v>F35</v>
      </c>
      <c r="I365" s="200">
        <v>43025</v>
      </c>
      <c r="J365" s="195">
        <f t="shared" si="62"/>
        <v>35</v>
      </c>
      <c r="K365" s="156" t="str">
        <f t="shared" si="63"/>
        <v>F35</v>
      </c>
      <c r="L365" s="196">
        <v>43046</v>
      </c>
      <c r="M365" s="195">
        <f t="shared" si="64"/>
        <v>35</v>
      </c>
      <c r="N365" s="156" t="str">
        <f t="shared" si="65"/>
        <v>F35</v>
      </c>
      <c r="O365" s="196">
        <v>43074</v>
      </c>
      <c r="P365" s="195">
        <f t="shared" si="66"/>
        <v>35</v>
      </c>
      <c r="Q365" s="156" t="str">
        <f t="shared" si="67"/>
        <v>F35</v>
      </c>
      <c r="R365" s="196">
        <v>43101</v>
      </c>
      <c r="S365" s="195">
        <f t="shared" si="68"/>
        <v>35</v>
      </c>
      <c r="T365" s="156" t="str">
        <f t="shared" si="69"/>
        <v>F35</v>
      </c>
      <c r="U365" s="196">
        <v>43116</v>
      </c>
      <c r="V365" s="195">
        <f t="shared" si="70"/>
        <v>36</v>
      </c>
      <c r="W365" s="156" t="str">
        <f t="shared" si="71"/>
        <v>F35</v>
      </c>
      <c r="X365" s="196">
        <v>43172</v>
      </c>
    </row>
    <row r="366" spans="1:24" x14ac:dyDescent="0.25">
      <c r="A366" s="154" t="s">
        <v>694</v>
      </c>
      <c r="B366" s="154" t="s">
        <v>695</v>
      </c>
      <c r="C366" s="154" t="s">
        <v>179</v>
      </c>
      <c r="D366" s="154"/>
      <c r="E366" s="158">
        <v>31970</v>
      </c>
      <c r="F366" s="185" t="s">
        <v>285</v>
      </c>
      <c r="G366" s="195">
        <f t="shared" si="60"/>
        <v>30</v>
      </c>
      <c r="H366" s="156" t="str">
        <f t="shared" si="61"/>
        <v>SM</v>
      </c>
      <c r="I366" s="200">
        <v>43025</v>
      </c>
      <c r="J366" s="195">
        <f t="shared" si="62"/>
        <v>30</v>
      </c>
      <c r="K366" s="156" t="str">
        <f t="shared" si="63"/>
        <v>SM</v>
      </c>
      <c r="L366" s="196">
        <v>43046</v>
      </c>
      <c r="M366" s="195">
        <f t="shared" si="64"/>
        <v>30</v>
      </c>
      <c r="N366" s="156" t="str">
        <f t="shared" si="65"/>
        <v>SM</v>
      </c>
      <c r="O366" s="196">
        <v>43074</v>
      </c>
      <c r="P366" s="195">
        <f t="shared" si="66"/>
        <v>30</v>
      </c>
      <c r="Q366" s="156" t="str">
        <f t="shared" si="67"/>
        <v>SM</v>
      </c>
      <c r="R366" s="196">
        <v>43101</v>
      </c>
      <c r="S366" s="195">
        <f t="shared" si="68"/>
        <v>30</v>
      </c>
      <c r="T366" s="156" t="str">
        <f t="shared" si="69"/>
        <v>SM</v>
      </c>
      <c r="U366" s="196">
        <v>43116</v>
      </c>
      <c r="V366" s="195">
        <f t="shared" si="70"/>
        <v>30</v>
      </c>
      <c r="W366" s="156" t="str">
        <f t="shared" si="71"/>
        <v>SM</v>
      </c>
      <c r="X366" s="196">
        <v>43172</v>
      </c>
    </row>
    <row r="367" spans="1:24" x14ac:dyDescent="0.25">
      <c r="A367" s="161" t="s">
        <v>697</v>
      </c>
      <c r="B367" s="161" t="s">
        <v>698</v>
      </c>
      <c r="C367" s="154" t="s">
        <v>203</v>
      </c>
      <c r="D367" s="154"/>
      <c r="E367" s="158">
        <v>40007</v>
      </c>
      <c r="F367" s="185" t="s">
        <v>300</v>
      </c>
      <c r="G367" s="195">
        <f t="shared" si="60"/>
        <v>8</v>
      </c>
      <c r="H367" s="156" t="str">
        <f t="shared" si="61"/>
        <v>JG11</v>
      </c>
      <c r="I367" s="200">
        <v>43025</v>
      </c>
      <c r="J367" s="195">
        <f t="shared" si="62"/>
        <v>8</v>
      </c>
      <c r="K367" s="156" t="str">
        <f t="shared" si="63"/>
        <v>JG11</v>
      </c>
      <c r="L367" s="196">
        <v>43046</v>
      </c>
      <c r="M367" s="195">
        <f t="shared" si="64"/>
        <v>8</v>
      </c>
      <c r="N367" s="156" t="str">
        <f t="shared" si="65"/>
        <v>JG11</v>
      </c>
      <c r="O367" s="196">
        <v>43074</v>
      </c>
      <c r="P367" s="195">
        <f t="shared" si="66"/>
        <v>8</v>
      </c>
      <c r="Q367" s="156" t="str">
        <f t="shared" si="67"/>
        <v>JG11</v>
      </c>
      <c r="R367" s="196">
        <v>43101</v>
      </c>
      <c r="S367" s="195">
        <f t="shared" si="68"/>
        <v>8</v>
      </c>
      <c r="T367" s="156" t="str">
        <f t="shared" si="69"/>
        <v>JG11</v>
      </c>
      <c r="U367" s="196">
        <v>43116</v>
      </c>
      <c r="V367" s="195">
        <f t="shared" si="70"/>
        <v>8</v>
      </c>
      <c r="W367" s="156" t="str">
        <f t="shared" si="71"/>
        <v>JG11</v>
      </c>
      <c r="X367" s="196">
        <v>43172</v>
      </c>
    </row>
    <row r="368" spans="1:24" x14ac:dyDescent="0.25">
      <c r="A368" s="161" t="s">
        <v>307</v>
      </c>
      <c r="B368" s="161" t="s">
        <v>700</v>
      </c>
      <c r="C368" s="154" t="s">
        <v>701</v>
      </c>
      <c r="D368" s="154"/>
      <c r="E368" s="158">
        <v>40176</v>
      </c>
      <c r="F368" s="185" t="s">
        <v>285</v>
      </c>
      <c r="G368" s="195">
        <f t="shared" si="60"/>
        <v>7</v>
      </c>
      <c r="H368" s="156" t="str">
        <f t="shared" si="61"/>
        <v>JB11</v>
      </c>
      <c r="I368" s="200">
        <v>43025</v>
      </c>
      <c r="J368" s="195">
        <f t="shared" si="62"/>
        <v>7</v>
      </c>
      <c r="K368" s="156" t="str">
        <f t="shared" si="63"/>
        <v>JB11</v>
      </c>
      <c r="L368" s="196">
        <v>43046</v>
      </c>
      <c r="M368" s="195">
        <f t="shared" si="64"/>
        <v>7</v>
      </c>
      <c r="N368" s="156" t="str">
        <f t="shared" si="65"/>
        <v>JB11</v>
      </c>
      <c r="O368" s="196">
        <v>43074</v>
      </c>
      <c r="P368" s="195">
        <f t="shared" si="66"/>
        <v>8</v>
      </c>
      <c r="Q368" s="156" t="str">
        <f t="shared" si="67"/>
        <v>JB11</v>
      </c>
      <c r="R368" s="196">
        <v>43101</v>
      </c>
      <c r="S368" s="195">
        <f t="shared" si="68"/>
        <v>8</v>
      </c>
      <c r="T368" s="156" t="str">
        <f t="shared" si="69"/>
        <v>JB11</v>
      </c>
      <c r="U368" s="196">
        <v>43116</v>
      </c>
      <c r="V368" s="195">
        <f t="shared" si="70"/>
        <v>8</v>
      </c>
      <c r="W368" s="156" t="str">
        <f t="shared" si="71"/>
        <v>JB11</v>
      </c>
      <c r="X368" s="196">
        <v>43172</v>
      </c>
    </row>
    <row r="369" spans="1:24" x14ac:dyDescent="0.25">
      <c r="A369" s="154" t="s">
        <v>289</v>
      </c>
      <c r="B369" s="154" t="s">
        <v>1299</v>
      </c>
      <c r="C369" s="154" t="s">
        <v>1300</v>
      </c>
      <c r="D369" s="154"/>
      <c r="E369" s="174">
        <v>28968</v>
      </c>
      <c r="F369" s="185" t="s">
        <v>285</v>
      </c>
      <c r="G369" s="195">
        <f t="shared" si="60"/>
        <v>38</v>
      </c>
      <c r="H369" s="156" t="str">
        <f t="shared" si="61"/>
        <v>SM</v>
      </c>
      <c r="I369" s="200">
        <v>43025</v>
      </c>
      <c r="J369" s="195">
        <f t="shared" si="62"/>
        <v>38</v>
      </c>
      <c r="K369" s="156" t="str">
        <f t="shared" si="63"/>
        <v>SM</v>
      </c>
      <c r="L369" s="196">
        <v>43046</v>
      </c>
      <c r="M369" s="195">
        <f t="shared" si="64"/>
        <v>38</v>
      </c>
      <c r="N369" s="156" t="str">
        <f t="shared" si="65"/>
        <v>SM</v>
      </c>
      <c r="O369" s="196">
        <v>43074</v>
      </c>
      <c r="P369" s="195">
        <f t="shared" si="66"/>
        <v>38</v>
      </c>
      <c r="Q369" s="156" t="str">
        <f t="shared" si="67"/>
        <v>SM</v>
      </c>
      <c r="R369" s="196">
        <v>43101</v>
      </c>
      <c r="S369" s="195">
        <f t="shared" si="68"/>
        <v>38</v>
      </c>
      <c r="T369" s="156" t="str">
        <f t="shared" si="69"/>
        <v>SM</v>
      </c>
      <c r="U369" s="196">
        <v>43116</v>
      </c>
      <c r="V369" s="195">
        <f t="shared" si="70"/>
        <v>38</v>
      </c>
      <c r="W369" s="156" t="str">
        <f t="shared" si="71"/>
        <v>SM</v>
      </c>
      <c r="X369" s="196">
        <v>43172</v>
      </c>
    </row>
    <row r="370" spans="1:24" x14ac:dyDescent="0.25">
      <c r="A370" s="154" t="s">
        <v>1312</v>
      </c>
      <c r="B370" s="154" t="s">
        <v>1313</v>
      </c>
      <c r="C370" s="154" t="s">
        <v>1314</v>
      </c>
      <c r="D370" s="154"/>
      <c r="E370" s="158">
        <v>39491</v>
      </c>
      <c r="F370" s="185" t="s">
        <v>285</v>
      </c>
      <c r="G370" s="195">
        <f t="shared" si="60"/>
        <v>9</v>
      </c>
      <c r="H370" s="156" t="str">
        <f t="shared" si="61"/>
        <v>JB11</v>
      </c>
      <c r="I370" s="200">
        <v>43025</v>
      </c>
      <c r="J370" s="195">
        <f t="shared" si="62"/>
        <v>9</v>
      </c>
      <c r="K370" s="156" t="str">
        <f t="shared" si="63"/>
        <v>JB11</v>
      </c>
      <c r="L370" s="196">
        <v>43046</v>
      </c>
      <c r="M370" s="195">
        <f t="shared" si="64"/>
        <v>9</v>
      </c>
      <c r="N370" s="156" t="str">
        <f t="shared" si="65"/>
        <v>JB11</v>
      </c>
      <c r="O370" s="196">
        <v>43074</v>
      </c>
      <c r="P370" s="195">
        <f t="shared" si="66"/>
        <v>9</v>
      </c>
      <c r="Q370" s="156" t="str">
        <f t="shared" si="67"/>
        <v>JB11</v>
      </c>
      <c r="R370" s="196">
        <v>43101</v>
      </c>
      <c r="S370" s="195">
        <f t="shared" si="68"/>
        <v>9</v>
      </c>
      <c r="T370" s="156" t="str">
        <f t="shared" si="69"/>
        <v>JB11</v>
      </c>
      <c r="U370" s="196">
        <v>43116</v>
      </c>
      <c r="V370" s="195">
        <f t="shared" si="70"/>
        <v>10</v>
      </c>
      <c r="W370" s="156" t="str">
        <f t="shared" si="71"/>
        <v>JB11</v>
      </c>
      <c r="X370" s="196">
        <v>43172</v>
      </c>
    </row>
    <row r="371" spans="1:24" x14ac:dyDescent="0.25">
      <c r="A371" s="161" t="s">
        <v>1459</v>
      </c>
      <c r="B371" s="161" t="s">
        <v>1460</v>
      </c>
      <c r="C371" s="255" t="s">
        <v>263</v>
      </c>
      <c r="D371" s="255"/>
      <c r="E371" s="158">
        <v>38207</v>
      </c>
      <c r="F371" s="185" t="s">
        <v>300</v>
      </c>
      <c r="G371" s="195">
        <f t="shared" si="60"/>
        <v>13</v>
      </c>
      <c r="H371" s="156" t="str">
        <f t="shared" si="61"/>
        <v>JG15</v>
      </c>
      <c r="I371" s="200">
        <v>43025</v>
      </c>
      <c r="J371" s="195">
        <f t="shared" si="62"/>
        <v>13</v>
      </c>
      <c r="K371" s="156" t="str">
        <f t="shared" si="63"/>
        <v>JG15</v>
      </c>
      <c r="L371" s="196">
        <v>43046</v>
      </c>
      <c r="M371" s="195">
        <f t="shared" si="64"/>
        <v>13</v>
      </c>
      <c r="N371" s="156" t="str">
        <f t="shared" si="65"/>
        <v>JG15</v>
      </c>
      <c r="O371" s="196">
        <v>43074</v>
      </c>
      <c r="P371" s="195">
        <f t="shared" si="66"/>
        <v>13</v>
      </c>
      <c r="Q371" s="156" t="str">
        <f t="shared" si="67"/>
        <v>JG15</v>
      </c>
      <c r="R371" s="196">
        <v>43101</v>
      </c>
      <c r="S371" s="195">
        <f t="shared" si="68"/>
        <v>13</v>
      </c>
      <c r="T371" s="156" t="str">
        <f t="shared" si="69"/>
        <v>JG15</v>
      </c>
      <c r="U371" s="196">
        <v>43116</v>
      </c>
      <c r="V371" s="195">
        <f t="shared" si="70"/>
        <v>13</v>
      </c>
      <c r="W371" s="156" t="str">
        <f t="shared" si="71"/>
        <v>JG15</v>
      </c>
      <c r="X371" s="196">
        <v>43172</v>
      </c>
    </row>
    <row r="372" spans="1:24" x14ac:dyDescent="0.25">
      <c r="A372" s="161" t="s">
        <v>477</v>
      </c>
      <c r="B372" s="161" t="s">
        <v>703</v>
      </c>
      <c r="C372" s="154" t="s">
        <v>202</v>
      </c>
      <c r="D372" s="154"/>
      <c r="E372" s="158">
        <v>40191</v>
      </c>
      <c r="F372" s="185" t="s">
        <v>285</v>
      </c>
      <c r="G372" s="195">
        <f t="shared" si="60"/>
        <v>7</v>
      </c>
      <c r="H372" s="156" t="str">
        <f t="shared" si="61"/>
        <v>JB11</v>
      </c>
      <c r="I372" s="200">
        <v>43025</v>
      </c>
      <c r="J372" s="195">
        <f t="shared" si="62"/>
        <v>7</v>
      </c>
      <c r="K372" s="156" t="str">
        <f t="shared" si="63"/>
        <v>JB11</v>
      </c>
      <c r="L372" s="196">
        <v>43046</v>
      </c>
      <c r="M372" s="195">
        <f t="shared" si="64"/>
        <v>7</v>
      </c>
      <c r="N372" s="156" t="str">
        <f t="shared" si="65"/>
        <v>JB11</v>
      </c>
      <c r="O372" s="196">
        <v>43074</v>
      </c>
      <c r="P372" s="195">
        <f t="shared" si="66"/>
        <v>7</v>
      </c>
      <c r="Q372" s="156" t="str">
        <f t="shared" si="67"/>
        <v>JB11</v>
      </c>
      <c r="R372" s="196">
        <v>43101</v>
      </c>
      <c r="S372" s="195">
        <f t="shared" si="68"/>
        <v>8</v>
      </c>
      <c r="T372" s="156" t="str">
        <f t="shared" si="69"/>
        <v>JB11</v>
      </c>
      <c r="U372" s="196">
        <v>43116</v>
      </c>
      <c r="V372" s="195">
        <f t="shared" si="70"/>
        <v>8</v>
      </c>
      <c r="W372" s="156" t="str">
        <f t="shared" si="71"/>
        <v>JB11</v>
      </c>
      <c r="X372" s="196">
        <v>43172</v>
      </c>
    </row>
    <row r="373" spans="1:24" x14ac:dyDescent="0.25">
      <c r="A373" s="154" t="s">
        <v>1319</v>
      </c>
      <c r="B373" s="154" t="s">
        <v>1315</v>
      </c>
      <c r="C373" s="154" t="s">
        <v>1320</v>
      </c>
      <c r="D373" s="154"/>
      <c r="E373" s="160">
        <v>39838</v>
      </c>
      <c r="F373" s="186" t="s">
        <v>285</v>
      </c>
      <c r="G373" s="195">
        <f t="shared" si="60"/>
        <v>8</v>
      </c>
      <c r="H373" s="156" t="str">
        <f t="shared" si="61"/>
        <v>JB11</v>
      </c>
      <c r="I373" s="200">
        <v>43025</v>
      </c>
      <c r="J373" s="195">
        <f t="shared" si="62"/>
        <v>8</v>
      </c>
      <c r="K373" s="156" t="str">
        <f t="shared" si="63"/>
        <v>JB11</v>
      </c>
      <c r="L373" s="196">
        <v>43046</v>
      </c>
      <c r="M373" s="195">
        <f t="shared" si="64"/>
        <v>8</v>
      </c>
      <c r="N373" s="156" t="str">
        <f t="shared" si="65"/>
        <v>JB11</v>
      </c>
      <c r="O373" s="196">
        <v>43074</v>
      </c>
      <c r="P373" s="195">
        <f t="shared" si="66"/>
        <v>8</v>
      </c>
      <c r="Q373" s="156" t="str">
        <f t="shared" si="67"/>
        <v>JB11</v>
      </c>
      <c r="R373" s="196">
        <v>43101</v>
      </c>
      <c r="S373" s="195">
        <f t="shared" si="68"/>
        <v>8</v>
      </c>
      <c r="T373" s="156" t="str">
        <f t="shared" si="69"/>
        <v>JB11</v>
      </c>
      <c r="U373" s="196">
        <v>43116</v>
      </c>
      <c r="V373" s="195">
        <f t="shared" si="70"/>
        <v>9</v>
      </c>
      <c r="W373" s="156" t="str">
        <f t="shared" si="71"/>
        <v>JB11</v>
      </c>
      <c r="X373" s="196">
        <v>43172</v>
      </c>
    </row>
    <row r="374" spans="1:24" x14ac:dyDescent="0.25">
      <c r="A374" s="154" t="s">
        <v>756</v>
      </c>
      <c r="B374" s="154" t="s">
        <v>1315</v>
      </c>
      <c r="C374" s="154" t="s">
        <v>1316</v>
      </c>
      <c r="D374" s="154"/>
      <c r="E374" s="158">
        <v>40285</v>
      </c>
      <c r="F374" s="185" t="s">
        <v>285</v>
      </c>
      <c r="G374" s="195">
        <f t="shared" si="60"/>
        <v>7</v>
      </c>
      <c r="H374" s="156" t="str">
        <f t="shared" si="61"/>
        <v>JB11</v>
      </c>
      <c r="I374" s="200">
        <v>43025</v>
      </c>
      <c r="J374" s="195">
        <f t="shared" si="62"/>
        <v>7</v>
      </c>
      <c r="K374" s="156" t="str">
        <f t="shared" si="63"/>
        <v>JB11</v>
      </c>
      <c r="L374" s="196">
        <v>43046</v>
      </c>
      <c r="M374" s="195">
        <f t="shared" si="64"/>
        <v>7</v>
      </c>
      <c r="N374" s="156" t="str">
        <f t="shared" si="65"/>
        <v>JB11</v>
      </c>
      <c r="O374" s="196">
        <v>43074</v>
      </c>
      <c r="P374" s="195">
        <f t="shared" si="66"/>
        <v>7</v>
      </c>
      <c r="Q374" s="156" t="str">
        <f t="shared" si="67"/>
        <v>JB11</v>
      </c>
      <c r="R374" s="196">
        <v>43101</v>
      </c>
      <c r="S374" s="195">
        <f t="shared" si="68"/>
        <v>7</v>
      </c>
      <c r="T374" s="156" t="str">
        <f t="shared" si="69"/>
        <v>JB11</v>
      </c>
      <c r="U374" s="196">
        <v>43116</v>
      </c>
      <c r="V374" s="195">
        <f t="shared" si="70"/>
        <v>7</v>
      </c>
      <c r="W374" s="156" t="str">
        <f t="shared" si="71"/>
        <v>JB11</v>
      </c>
      <c r="X374" s="196">
        <v>43172</v>
      </c>
    </row>
    <row r="375" spans="1:24" x14ac:dyDescent="0.25">
      <c r="A375" s="154" t="s">
        <v>450</v>
      </c>
      <c r="B375" s="154" t="s">
        <v>1321</v>
      </c>
      <c r="C375" s="154" t="s">
        <v>187</v>
      </c>
      <c r="D375" s="154"/>
      <c r="E375" s="160">
        <v>30816</v>
      </c>
      <c r="F375" s="186" t="s">
        <v>300</v>
      </c>
      <c r="G375" s="195">
        <f t="shared" si="60"/>
        <v>33</v>
      </c>
      <c r="H375" s="156" t="str">
        <f t="shared" si="61"/>
        <v>SW</v>
      </c>
      <c r="I375" s="200">
        <v>43025</v>
      </c>
      <c r="J375" s="195">
        <f t="shared" si="62"/>
        <v>33</v>
      </c>
      <c r="K375" s="156" t="str">
        <f t="shared" si="63"/>
        <v>SW</v>
      </c>
      <c r="L375" s="196">
        <v>43046</v>
      </c>
      <c r="M375" s="195">
        <f t="shared" si="64"/>
        <v>33</v>
      </c>
      <c r="N375" s="156" t="str">
        <f t="shared" si="65"/>
        <v>SW</v>
      </c>
      <c r="O375" s="196">
        <v>43074</v>
      </c>
      <c r="P375" s="195">
        <f t="shared" si="66"/>
        <v>33</v>
      </c>
      <c r="Q375" s="156" t="str">
        <f t="shared" si="67"/>
        <v>SW</v>
      </c>
      <c r="R375" s="196">
        <v>43101</v>
      </c>
      <c r="S375" s="195">
        <f t="shared" si="68"/>
        <v>33</v>
      </c>
      <c r="T375" s="156" t="str">
        <f t="shared" si="69"/>
        <v>SW</v>
      </c>
      <c r="U375" s="196">
        <v>43116</v>
      </c>
      <c r="V375" s="195">
        <f t="shared" si="70"/>
        <v>33</v>
      </c>
      <c r="W375" s="156" t="str">
        <f t="shared" si="71"/>
        <v>SW</v>
      </c>
      <c r="X375" s="196">
        <v>43172</v>
      </c>
    </row>
    <row r="376" spans="1:24" x14ac:dyDescent="0.25">
      <c r="A376" s="154" t="s">
        <v>705</v>
      </c>
      <c r="B376" s="154" t="s">
        <v>706</v>
      </c>
      <c r="C376" s="154" t="s">
        <v>106</v>
      </c>
      <c r="D376" s="154"/>
      <c r="E376" s="174">
        <v>27299</v>
      </c>
      <c r="F376" s="191" t="s">
        <v>300</v>
      </c>
      <c r="G376" s="195">
        <f t="shared" si="60"/>
        <v>43</v>
      </c>
      <c r="H376" s="156" t="str">
        <f t="shared" si="61"/>
        <v>F40</v>
      </c>
      <c r="I376" s="200">
        <v>43025</v>
      </c>
      <c r="J376" s="195">
        <f t="shared" si="62"/>
        <v>43</v>
      </c>
      <c r="K376" s="156" t="str">
        <f t="shared" si="63"/>
        <v>F40</v>
      </c>
      <c r="L376" s="196">
        <v>43046</v>
      </c>
      <c r="M376" s="195">
        <f t="shared" si="64"/>
        <v>43</v>
      </c>
      <c r="N376" s="156" t="str">
        <f t="shared" si="65"/>
        <v>F40</v>
      </c>
      <c r="O376" s="196">
        <v>43074</v>
      </c>
      <c r="P376" s="195">
        <f t="shared" si="66"/>
        <v>43</v>
      </c>
      <c r="Q376" s="156" t="str">
        <f t="shared" si="67"/>
        <v>F40</v>
      </c>
      <c r="R376" s="196">
        <v>43101</v>
      </c>
      <c r="S376" s="195">
        <f t="shared" si="68"/>
        <v>43</v>
      </c>
      <c r="T376" s="156" t="str">
        <f t="shared" si="69"/>
        <v>F40</v>
      </c>
      <c r="U376" s="196">
        <v>43116</v>
      </c>
      <c r="V376" s="195">
        <f t="shared" si="70"/>
        <v>43</v>
      </c>
      <c r="W376" s="156" t="str">
        <f t="shared" si="71"/>
        <v>F40</v>
      </c>
      <c r="X376" s="196">
        <v>43172</v>
      </c>
    </row>
    <row r="377" spans="1:24" x14ac:dyDescent="0.25">
      <c r="A377" s="154" t="s">
        <v>708</v>
      </c>
      <c r="B377" s="154" t="s">
        <v>709</v>
      </c>
      <c r="C377" s="154" t="s">
        <v>111</v>
      </c>
      <c r="D377" s="154"/>
      <c r="E377" s="158">
        <v>17945</v>
      </c>
      <c r="F377" s="185" t="s">
        <v>285</v>
      </c>
      <c r="G377" s="195">
        <f t="shared" si="60"/>
        <v>68</v>
      </c>
      <c r="H377" s="156" t="str">
        <f t="shared" si="61"/>
        <v>V65</v>
      </c>
      <c r="I377" s="200">
        <v>43025</v>
      </c>
      <c r="J377" s="195">
        <f t="shared" si="62"/>
        <v>68</v>
      </c>
      <c r="K377" s="156" t="str">
        <f t="shared" si="63"/>
        <v>V65</v>
      </c>
      <c r="L377" s="196">
        <v>43046</v>
      </c>
      <c r="M377" s="195">
        <f t="shared" si="64"/>
        <v>68</v>
      </c>
      <c r="N377" s="156" t="str">
        <f t="shared" si="65"/>
        <v>V65</v>
      </c>
      <c r="O377" s="196">
        <v>43074</v>
      </c>
      <c r="P377" s="195">
        <f t="shared" si="66"/>
        <v>68</v>
      </c>
      <c r="Q377" s="156" t="str">
        <f t="shared" si="67"/>
        <v>V65</v>
      </c>
      <c r="R377" s="196">
        <v>43101</v>
      </c>
      <c r="S377" s="195">
        <f t="shared" si="68"/>
        <v>68</v>
      </c>
      <c r="T377" s="156" t="str">
        <f t="shared" si="69"/>
        <v>V65</v>
      </c>
      <c r="U377" s="196">
        <v>43116</v>
      </c>
      <c r="V377" s="195">
        <f t="shared" si="70"/>
        <v>69</v>
      </c>
      <c r="W377" s="156" t="str">
        <f t="shared" si="71"/>
        <v>V65</v>
      </c>
      <c r="X377" s="196">
        <v>43172</v>
      </c>
    </row>
    <row r="378" spans="1:24" x14ac:dyDescent="0.25">
      <c r="A378" s="154" t="s">
        <v>569</v>
      </c>
      <c r="B378" s="154" t="s">
        <v>709</v>
      </c>
      <c r="C378" s="154" t="s">
        <v>1322</v>
      </c>
      <c r="D378" s="154"/>
      <c r="E378" s="160">
        <v>30210</v>
      </c>
      <c r="F378" s="186" t="s">
        <v>285</v>
      </c>
      <c r="G378" s="195">
        <f t="shared" si="60"/>
        <v>35</v>
      </c>
      <c r="H378" s="156" t="str">
        <f t="shared" si="61"/>
        <v>SM</v>
      </c>
      <c r="I378" s="200">
        <v>43025</v>
      </c>
      <c r="J378" s="195">
        <f t="shared" si="62"/>
        <v>35</v>
      </c>
      <c r="K378" s="156" t="str">
        <f t="shared" si="63"/>
        <v>SM</v>
      </c>
      <c r="L378" s="196">
        <v>43046</v>
      </c>
      <c r="M378" s="195">
        <f t="shared" si="64"/>
        <v>35</v>
      </c>
      <c r="N378" s="156" t="str">
        <f t="shared" si="65"/>
        <v>SM</v>
      </c>
      <c r="O378" s="196">
        <v>43074</v>
      </c>
      <c r="P378" s="195">
        <f t="shared" si="66"/>
        <v>35</v>
      </c>
      <c r="Q378" s="156" t="str">
        <f t="shared" si="67"/>
        <v>SM</v>
      </c>
      <c r="R378" s="196">
        <v>43101</v>
      </c>
      <c r="S378" s="195">
        <f t="shared" si="68"/>
        <v>35</v>
      </c>
      <c r="T378" s="156" t="str">
        <f t="shared" si="69"/>
        <v>SM</v>
      </c>
      <c r="U378" s="196">
        <v>43116</v>
      </c>
      <c r="V378" s="195">
        <f t="shared" si="70"/>
        <v>35</v>
      </c>
      <c r="W378" s="156" t="str">
        <f t="shared" si="71"/>
        <v>SM</v>
      </c>
      <c r="X378" s="196">
        <v>43172</v>
      </c>
    </row>
    <row r="379" spans="1:24" x14ac:dyDescent="0.25">
      <c r="A379" s="154" t="s">
        <v>712</v>
      </c>
      <c r="B379" s="154" t="s">
        <v>709</v>
      </c>
      <c r="C379" s="154" t="s">
        <v>161</v>
      </c>
      <c r="D379" s="154"/>
      <c r="E379" s="160">
        <v>30104</v>
      </c>
      <c r="F379" s="186" t="s">
        <v>285</v>
      </c>
      <c r="G379" s="195">
        <f t="shared" si="60"/>
        <v>35</v>
      </c>
      <c r="H379" s="156" t="str">
        <f t="shared" si="61"/>
        <v>SM</v>
      </c>
      <c r="I379" s="200">
        <v>43025</v>
      </c>
      <c r="J379" s="195">
        <f t="shared" si="62"/>
        <v>35</v>
      </c>
      <c r="K379" s="156" t="str">
        <f t="shared" si="63"/>
        <v>SM</v>
      </c>
      <c r="L379" s="196">
        <v>43046</v>
      </c>
      <c r="M379" s="195">
        <f t="shared" si="64"/>
        <v>35</v>
      </c>
      <c r="N379" s="156" t="str">
        <f t="shared" si="65"/>
        <v>SM</v>
      </c>
      <c r="O379" s="196">
        <v>43074</v>
      </c>
      <c r="P379" s="195">
        <f t="shared" si="66"/>
        <v>35</v>
      </c>
      <c r="Q379" s="156" t="str">
        <f t="shared" si="67"/>
        <v>SM</v>
      </c>
      <c r="R379" s="196">
        <v>43101</v>
      </c>
      <c r="S379" s="195">
        <f t="shared" si="68"/>
        <v>35</v>
      </c>
      <c r="T379" s="156" t="str">
        <f t="shared" si="69"/>
        <v>SM</v>
      </c>
      <c r="U379" s="196">
        <v>43116</v>
      </c>
      <c r="V379" s="195">
        <f t="shared" si="70"/>
        <v>35</v>
      </c>
      <c r="W379" s="156" t="str">
        <f t="shared" si="71"/>
        <v>SM</v>
      </c>
      <c r="X379" s="196">
        <v>43172</v>
      </c>
    </row>
    <row r="380" spans="1:24" x14ac:dyDescent="0.25">
      <c r="A380" s="154" t="s">
        <v>1317</v>
      </c>
      <c r="B380" s="154" t="s">
        <v>709</v>
      </c>
      <c r="C380" s="154" t="s">
        <v>1318</v>
      </c>
      <c r="D380" s="154"/>
      <c r="E380" s="160">
        <v>35674</v>
      </c>
      <c r="F380" s="186" t="s">
        <v>285</v>
      </c>
      <c r="G380" s="195">
        <f t="shared" si="60"/>
        <v>20</v>
      </c>
      <c r="H380" s="156" t="str">
        <f t="shared" si="61"/>
        <v>SM</v>
      </c>
      <c r="I380" s="200">
        <v>43025</v>
      </c>
      <c r="J380" s="195">
        <f t="shared" si="62"/>
        <v>20</v>
      </c>
      <c r="K380" s="156" t="str">
        <f t="shared" si="63"/>
        <v>SM</v>
      </c>
      <c r="L380" s="196">
        <v>43046</v>
      </c>
      <c r="M380" s="195">
        <f t="shared" si="64"/>
        <v>20</v>
      </c>
      <c r="N380" s="156" t="str">
        <f t="shared" si="65"/>
        <v>SM</v>
      </c>
      <c r="O380" s="196">
        <v>43074</v>
      </c>
      <c r="P380" s="195">
        <f t="shared" si="66"/>
        <v>20</v>
      </c>
      <c r="Q380" s="156" t="str">
        <f t="shared" si="67"/>
        <v>SM</v>
      </c>
      <c r="R380" s="196">
        <v>43101</v>
      </c>
      <c r="S380" s="195">
        <f t="shared" si="68"/>
        <v>20</v>
      </c>
      <c r="T380" s="156" t="str">
        <f t="shared" si="69"/>
        <v>SM</v>
      </c>
      <c r="U380" s="196">
        <v>43116</v>
      </c>
      <c r="V380" s="195">
        <f t="shared" si="70"/>
        <v>20</v>
      </c>
      <c r="W380" s="156" t="str">
        <f t="shared" si="71"/>
        <v>SM</v>
      </c>
      <c r="X380" s="196">
        <v>43172</v>
      </c>
    </row>
    <row r="381" spans="1:24" x14ac:dyDescent="0.25">
      <c r="A381" s="154" t="s">
        <v>518</v>
      </c>
      <c r="B381" s="154" t="s">
        <v>714</v>
      </c>
      <c r="C381" s="154" t="s">
        <v>1323</v>
      </c>
      <c r="D381" s="154"/>
      <c r="E381" s="158">
        <v>24059</v>
      </c>
      <c r="F381" s="185" t="s">
        <v>285</v>
      </c>
      <c r="G381" s="195">
        <f t="shared" si="60"/>
        <v>51</v>
      </c>
      <c r="H381" s="156" t="str">
        <f t="shared" si="61"/>
        <v>V50</v>
      </c>
      <c r="I381" s="200">
        <v>43025</v>
      </c>
      <c r="J381" s="195">
        <f t="shared" si="62"/>
        <v>52</v>
      </c>
      <c r="K381" s="156" t="str">
        <f t="shared" si="63"/>
        <v>V50</v>
      </c>
      <c r="L381" s="196">
        <v>43046</v>
      </c>
      <c r="M381" s="195">
        <f t="shared" si="64"/>
        <v>52</v>
      </c>
      <c r="N381" s="156" t="str">
        <f t="shared" si="65"/>
        <v>V50</v>
      </c>
      <c r="O381" s="196">
        <v>43074</v>
      </c>
      <c r="P381" s="195">
        <f t="shared" si="66"/>
        <v>52</v>
      </c>
      <c r="Q381" s="156" t="str">
        <f t="shared" si="67"/>
        <v>V50</v>
      </c>
      <c r="R381" s="196">
        <v>43101</v>
      </c>
      <c r="S381" s="195">
        <f t="shared" si="68"/>
        <v>52</v>
      </c>
      <c r="T381" s="156" t="str">
        <f t="shared" si="69"/>
        <v>V50</v>
      </c>
      <c r="U381" s="196">
        <v>43116</v>
      </c>
      <c r="V381" s="195">
        <f t="shared" si="70"/>
        <v>52</v>
      </c>
      <c r="W381" s="156" t="str">
        <f t="shared" si="71"/>
        <v>V50</v>
      </c>
      <c r="X381" s="196">
        <v>43172</v>
      </c>
    </row>
    <row r="382" spans="1:24" x14ac:dyDescent="0.25">
      <c r="A382" s="154" t="s">
        <v>541</v>
      </c>
      <c r="B382" s="154" t="s">
        <v>714</v>
      </c>
      <c r="C382" s="154" t="s">
        <v>118</v>
      </c>
      <c r="D382" s="154"/>
      <c r="E382" s="160">
        <v>24565</v>
      </c>
      <c r="F382" s="186" t="s">
        <v>285</v>
      </c>
      <c r="G382" s="195">
        <f t="shared" si="60"/>
        <v>50</v>
      </c>
      <c r="H382" s="156" t="str">
        <f t="shared" si="61"/>
        <v>V50</v>
      </c>
      <c r="I382" s="200">
        <v>43025</v>
      </c>
      <c r="J382" s="195">
        <f t="shared" si="62"/>
        <v>50</v>
      </c>
      <c r="K382" s="156" t="str">
        <f t="shared" si="63"/>
        <v>V50</v>
      </c>
      <c r="L382" s="196">
        <v>43046</v>
      </c>
      <c r="M382" s="195">
        <f t="shared" si="64"/>
        <v>50</v>
      </c>
      <c r="N382" s="156" t="str">
        <f t="shared" si="65"/>
        <v>V50</v>
      </c>
      <c r="O382" s="196">
        <v>43074</v>
      </c>
      <c r="P382" s="195">
        <f t="shared" si="66"/>
        <v>50</v>
      </c>
      <c r="Q382" s="156" t="str">
        <f t="shared" si="67"/>
        <v>V50</v>
      </c>
      <c r="R382" s="196">
        <v>43101</v>
      </c>
      <c r="S382" s="195">
        <f t="shared" si="68"/>
        <v>50</v>
      </c>
      <c r="T382" s="156" t="str">
        <f t="shared" si="69"/>
        <v>V50</v>
      </c>
      <c r="U382" s="196">
        <v>43116</v>
      </c>
      <c r="V382" s="195">
        <f t="shared" si="70"/>
        <v>50</v>
      </c>
      <c r="W382" s="156" t="str">
        <f t="shared" si="71"/>
        <v>V50</v>
      </c>
      <c r="X382" s="196">
        <v>43172</v>
      </c>
    </row>
    <row r="383" spans="1:24" x14ac:dyDescent="0.25">
      <c r="A383" s="154" t="s">
        <v>1324</v>
      </c>
      <c r="B383" s="154" t="s">
        <v>714</v>
      </c>
      <c r="C383" s="154" t="s">
        <v>1325</v>
      </c>
      <c r="D383" s="154"/>
      <c r="E383" s="158">
        <v>27056</v>
      </c>
      <c r="F383" s="185" t="s">
        <v>300</v>
      </c>
      <c r="G383" s="195">
        <f t="shared" si="60"/>
        <v>43</v>
      </c>
      <c r="H383" s="156" t="str">
        <f t="shared" si="61"/>
        <v>F40</v>
      </c>
      <c r="I383" s="200">
        <v>43025</v>
      </c>
      <c r="J383" s="195">
        <f t="shared" si="62"/>
        <v>43</v>
      </c>
      <c r="K383" s="156" t="str">
        <f t="shared" si="63"/>
        <v>F40</v>
      </c>
      <c r="L383" s="196">
        <v>43046</v>
      </c>
      <c r="M383" s="195">
        <f t="shared" si="64"/>
        <v>43</v>
      </c>
      <c r="N383" s="156" t="str">
        <f t="shared" si="65"/>
        <v>F40</v>
      </c>
      <c r="O383" s="196">
        <v>43074</v>
      </c>
      <c r="P383" s="195">
        <f t="shared" si="66"/>
        <v>43</v>
      </c>
      <c r="Q383" s="156" t="str">
        <f t="shared" si="67"/>
        <v>F40</v>
      </c>
      <c r="R383" s="196">
        <v>43101</v>
      </c>
      <c r="S383" s="195">
        <f t="shared" si="68"/>
        <v>44</v>
      </c>
      <c r="T383" s="156" t="str">
        <f t="shared" si="69"/>
        <v>F40</v>
      </c>
      <c r="U383" s="196">
        <v>43116</v>
      </c>
      <c r="V383" s="195">
        <f t="shared" si="70"/>
        <v>44</v>
      </c>
      <c r="W383" s="156" t="str">
        <f t="shared" si="71"/>
        <v>F40</v>
      </c>
      <c r="X383" s="196">
        <v>43172</v>
      </c>
    </row>
    <row r="384" spans="1:24" x14ac:dyDescent="0.25">
      <c r="A384" s="154" t="s">
        <v>1326</v>
      </c>
      <c r="B384" s="154" t="s">
        <v>717</v>
      </c>
      <c r="C384" s="154" t="s">
        <v>1327</v>
      </c>
      <c r="D384" s="154"/>
      <c r="E384" s="158">
        <v>38803</v>
      </c>
      <c r="F384" s="185" t="s">
        <v>300</v>
      </c>
      <c r="G384" s="195">
        <f t="shared" si="60"/>
        <v>11</v>
      </c>
      <c r="H384" s="156" t="str">
        <f t="shared" si="61"/>
        <v>JG13</v>
      </c>
      <c r="I384" s="200">
        <v>43025</v>
      </c>
      <c r="J384" s="195">
        <f t="shared" si="62"/>
        <v>11</v>
      </c>
      <c r="K384" s="156" t="str">
        <f t="shared" si="63"/>
        <v>JG13</v>
      </c>
      <c r="L384" s="196">
        <v>43046</v>
      </c>
      <c r="M384" s="195">
        <f t="shared" si="64"/>
        <v>11</v>
      </c>
      <c r="N384" s="156" t="str">
        <f t="shared" si="65"/>
        <v>JG13</v>
      </c>
      <c r="O384" s="196">
        <v>43074</v>
      </c>
      <c r="P384" s="195">
        <f t="shared" si="66"/>
        <v>11</v>
      </c>
      <c r="Q384" s="156" t="str">
        <f t="shared" si="67"/>
        <v>JG13</v>
      </c>
      <c r="R384" s="196">
        <v>43101</v>
      </c>
      <c r="S384" s="195">
        <f t="shared" si="68"/>
        <v>11</v>
      </c>
      <c r="T384" s="156" t="str">
        <f t="shared" si="69"/>
        <v>JG13</v>
      </c>
      <c r="U384" s="196">
        <v>43116</v>
      </c>
      <c r="V384" s="195">
        <f t="shared" si="70"/>
        <v>11</v>
      </c>
      <c r="W384" s="156" t="str">
        <f t="shared" si="71"/>
        <v>JG13</v>
      </c>
      <c r="X384" s="196">
        <v>43172</v>
      </c>
    </row>
    <row r="385" spans="1:24" x14ac:dyDescent="0.25">
      <c r="A385" s="159" t="s">
        <v>716</v>
      </c>
      <c r="B385" s="159" t="s">
        <v>717</v>
      </c>
      <c r="C385" s="154" t="s">
        <v>718</v>
      </c>
      <c r="D385" s="154"/>
      <c r="E385" s="175">
        <v>31853</v>
      </c>
      <c r="F385" s="185" t="s">
        <v>285</v>
      </c>
      <c r="G385" s="195">
        <f t="shared" si="60"/>
        <v>30</v>
      </c>
      <c r="H385" s="156" t="str">
        <f t="shared" si="61"/>
        <v>SM</v>
      </c>
      <c r="I385" s="200">
        <v>43025</v>
      </c>
      <c r="J385" s="195">
        <f t="shared" si="62"/>
        <v>30</v>
      </c>
      <c r="K385" s="156" t="str">
        <f t="shared" si="63"/>
        <v>SM</v>
      </c>
      <c r="L385" s="196">
        <v>43046</v>
      </c>
      <c r="M385" s="195">
        <f t="shared" si="64"/>
        <v>30</v>
      </c>
      <c r="N385" s="156" t="str">
        <f t="shared" si="65"/>
        <v>SM</v>
      </c>
      <c r="O385" s="196">
        <v>43074</v>
      </c>
      <c r="P385" s="195">
        <f t="shared" si="66"/>
        <v>30</v>
      </c>
      <c r="Q385" s="156" t="str">
        <f t="shared" si="67"/>
        <v>SM</v>
      </c>
      <c r="R385" s="196">
        <v>43101</v>
      </c>
      <c r="S385" s="195">
        <f t="shared" si="68"/>
        <v>30</v>
      </c>
      <c r="T385" s="156" t="str">
        <f t="shared" si="69"/>
        <v>SM</v>
      </c>
      <c r="U385" s="196">
        <v>43116</v>
      </c>
      <c r="V385" s="195">
        <f t="shared" si="70"/>
        <v>31</v>
      </c>
      <c r="W385" s="156" t="str">
        <f t="shared" si="71"/>
        <v>SM</v>
      </c>
      <c r="X385" s="196">
        <v>43172</v>
      </c>
    </row>
    <row r="386" spans="1:24" x14ac:dyDescent="0.25">
      <c r="A386" s="154" t="s">
        <v>716</v>
      </c>
      <c r="B386" s="154" t="s">
        <v>717</v>
      </c>
      <c r="C386" s="154" t="s">
        <v>718</v>
      </c>
      <c r="D386" s="154"/>
      <c r="E386" s="158">
        <v>31853</v>
      </c>
      <c r="F386" s="185" t="s">
        <v>285</v>
      </c>
      <c r="G386" s="195">
        <f t="shared" ref="G386:G449" si="72">ROUNDDOWN((I386-E386)/365,0)</f>
        <v>30</v>
      </c>
      <c r="H386" s="156" t="str">
        <f t="shared" ref="H386:H449" si="73">VLOOKUP(CONCATENATE(F386,G386),Z$1:AA$199,2,FALSE)</f>
        <v>SM</v>
      </c>
      <c r="I386" s="200">
        <v>43025</v>
      </c>
      <c r="J386" s="195">
        <f t="shared" ref="J386:J449" si="74">ROUNDDOWN((L386-E386)/365,0)</f>
        <v>30</v>
      </c>
      <c r="K386" s="156" t="str">
        <f t="shared" ref="K386:K449" si="75">VLOOKUP(CONCATENATE(F386,J386),Z$1:AA$199,2,FALSE)</f>
        <v>SM</v>
      </c>
      <c r="L386" s="196">
        <v>43046</v>
      </c>
      <c r="M386" s="195">
        <f t="shared" ref="M386:M449" si="76">ROUNDDOWN((O386-E386)/365,0)</f>
        <v>30</v>
      </c>
      <c r="N386" s="156" t="str">
        <f t="shared" ref="N386:N449" si="77">VLOOKUP(CONCATENATE(F386,M386),Z$1:AA$199,2,FALSE)</f>
        <v>SM</v>
      </c>
      <c r="O386" s="196">
        <v>43074</v>
      </c>
      <c r="P386" s="195">
        <f t="shared" ref="P386:P449" si="78">ROUNDDOWN((R386-E386)/365,0)</f>
        <v>30</v>
      </c>
      <c r="Q386" s="156" t="str">
        <f t="shared" ref="Q386:Q449" si="79">VLOOKUP(CONCATENATE(F386,P386),Z$1:AA$199,2,FALSE)</f>
        <v>SM</v>
      </c>
      <c r="R386" s="196">
        <v>43101</v>
      </c>
      <c r="S386" s="195">
        <f t="shared" ref="S386:S449" si="80">ROUNDDOWN((U386-E386)/365,0)</f>
        <v>30</v>
      </c>
      <c r="T386" s="156" t="str">
        <f t="shared" ref="T386:T449" si="81">VLOOKUP(CONCATENATE(F386,S386),Z$1:AA$199,2,FALSE)</f>
        <v>SM</v>
      </c>
      <c r="U386" s="196">
        <v>43116</v>
      </c>
      <c r="V386" s="195">
        <f t="shared" ref="V386:V449" si="82">ROUNDDOWN((X386-E386)/365,0)</f>
        <v>31</v>
      </c>
      <c r="W386" s="156" t="str">
        <f t="shared" ref="W386:W449" si="83">VLOOKUP(CONCATENATE(F386,V386),Z$1:AA$199,2,FALSE)</f>
        <v>SM</v>
      </c>
      <c r="X386" s="196">
        <v>43172</v>
      </c>
    </row>
    <row r="387" spans="1:24" x14ac:dyDescent="0.25">
      <c r="A387" s="154" t="s">
        <v>1328</v>
      </c>
      <c r="B387" s="154" t="s">
        <v>720</v>
      </c>
      <c r="C387" s="154" t="s">
        <v>1329</v>
      </c>
      <c r="D387" s="154"/>
      <c r="E387" s="158">
        <v>30973</v>
      </c>
      <c r="F387" s="185" t="s">
        <v>300</v>
      </c>
      <c r="G387" s="195">
        <f t="shared" si="72"/>
        <v>33</v>
      </c>
      <c r="H387" s="156" t="str">
        <f t="shared" si="73"/>
        <v>SW</v>
      </c>
      <c r="I387" s="200">
        <v>43025</v>
      </c>
      <c r="J387" s="195">
        <f t="shared" si="74"/>
        <v>33</v>
      </c>
      <c r="K387" s="156" t="str">
        <f t="shared" si="75"/>
        <v>SW</v>
      </c>
      <c r="L387" s="196">
        <v>43046</v>
      </c>
      <c r="M387" s="195">
        <f t="shared" si="76"/>
        <v>33</v>
      </c>
      <c r="N387" s="156" t="str">
        <f t="shared" si="77"/>
        <v>SW</v>
      </c>
      <c r="O387" s="196">
        <v>43074</v>
      </c>
      <c r="P387" s="195">
        <f t="shared" si="78"/>
        <v>33</v>
      </c>
      <c r="Q387" s="156" t="str">
        <f t="shared" si="79"/>
        <v>SW</v>
      </c>
      <c r="R387" s="196">
        <v>43101</v>
      </c>
      <c r="S387" s="195">
        <f t="shared" si="80"/>
        <v>33</v>
      </c>
      <c r="T387" s="156" t="str">
        <f t="shared" si="81"/>
        <v>SW</v>
      </c>
      <c r="U387" s="196">
        <v>43116</v>
      </c>
      <c r="V387" s="195">
        <f t="shared" si="82"/>
        <v>33</v>
      </c>
      <c r="W387" s="156" t="str">
        <f t="shared" si="83"/>
        <v>SW</v>
      </c>
      <c r="X387" s="196">
        <v>43172</v>
      </c>
    </row>
    <row r="388" spans="1:24" x14ac:dyDescent="0.25">
      <c r="A388" s="161" t="s">
        <v>353</v>
      </c>
      <c r="B388" s="161" t="s">
        <v>720</v>
      </c>
      <c r="C388" s="154" t="s">
        <v>83</v>
      </c>
      <c r="D388" s="154"/>
      <c r="E388" s="158">
        <v>31071</v>
      </c>
      <c r="F388" s="185" t="s">
        <v>300</v>
      </c>
      <c r="G388" s="195">
        <f t="shared" si="72"/>
        <v>32</v>
      </c>
      <c r="H388" s="156" t="str">
        <f t="shared" si="73"/>
        <v>SW</v>
      </c>
      <c r="I388" s="200">
        <v>43025</v>
      </c>
      <c r="J388" s="195">
        <f t="shared" si="74"/>
        <v>32</v>
      </c>
      <c r="K388" s="156" t="str">
        <f t="shared" si="75"/>
        <v>SW</v>
      </c>
      <c r="L388" s="196">
        <v>43046</v>
      </c>
      <c r="M388" s="195">
        <f t="shared" si="76"/>
        <v>32</v>
      </c>
      <c r="N388" s="156" t="str">
        <f t="shared" si="77"/>
        <v>SW</v>
      </c>
      <c r="O388" s="196">
        <v>43074</v>
      </c>
      <c r="P388" s="195">
        <f t="shared" si="78"/>
        <v>32</v>
      </c>
      <c r="Q388" s="156" t="str">
        <f t="shared" si="79"/>
        <v>SW</v>
      </c>
      <c r="R388" s="196">
        <v>43101</v>
      </c>
      <c r="S388" s="195">
        <f t="shared" si="80"/>
        <v>33</v>
      </c>
      <c r="T388" s="156" t="str">
        <f t="shared" si="81"/>
        <v>SW</v>
      </c>
      <c r="U388" s="196">
        <v>43116</v>
      </c>
      <c r="V388" s="195">
        <f t="shared" si="82"/>
        <v>33</v>
      </c>
      <c r="W388" s="156" t="str">
        <f t="shared" si="83"/>
        <v>SW</v>
      </c>
      <c r="X388" s="196">
        <v>43172</v>
      </c>
    </row>
    <row r="389" spans="1:24" x14ac:dyDescent="0.25">
      <c r="A389" s="154" t="s">
        <v>722</v>
      </c>
      <c r="B389" s="154" t="s">
        <v>723</v>
      </c>
      <c r="C389" s="154" t="s">
        <v>124</v>
      </c>
      <c r="D389" s="154"/>
      <c r="E389" s="158">
        <v>27060</v>
      </c>
      <c r="F389" s="185" t="s">
        <v>285</v>
      </c>
      <c r="G389" s="195">
        <f t="shared" si="72"/>
        <v>43</v>
      </c>
      <c r="H389" s="156" t="str">
        <f t="shared" si="73"/>
        <v>V40</v>
      </c>
      <c r="I389" s="200">
        <v>43025</v>
      </c>
      <c r="J389" s="195">
        <f t="shared" si="74"/>
        <v>43</v>
      </c>
      <c r="K389" s="156" t="str">
        <f t="shared" si="75"/>
        <v>V40</v>
      </c>
      <c r="L389" s="196">
        <v>43046</v>
      </c>
      <c r="M389" s="195">
        <f t="shared" si="76"/>
        <v>43</v>
      </c>
      <c r="N389" s="156" t="str">
        <f t="shared" si="77"/>
        <v>V40</v>
      </c>
      <c r="O389" s="196">
        <v>43074</v>
      </c>
      <c r="P389" s="195">
        <f t="shared" si="78"/>
        <v>43</v>
      </c>
      <c r="Q389" s="156" t="str">
        <f t="shared" si="79"/>
        <v>V40</v>
      </c>
      <c r="R389" s="196">
        <v>43101</v>
      </c>
      <c r="S389" s="195">
        <f t="shared" si="80"/>
        <v>43</v>
      </c>
      <c r="T389" s="156" t="str">
        <f t="shared" si="81"/>
        <v>V40</v>
      </c>
      <c r="U389" s="196">
        <v>43116</v>
      </c>
      <c r="V389" s="195">
        <f t="shared" si="82"/>
        <v>44</v>
      </c>
      <c r="W389" s="156" t="str">
        <f t="shared" si="83"/>
        <v>V40</v>
      </c>
      <c r="X389" s="196">
        <v>43172</v>
      </c>
    </row>
    <row r="390" spans="1:24" x14ac:dyDescent="0.25">
      <c r="A390" s="154" t="s">
        <v>1330</v>
      </c>
      <c r="B390" s="154" t="s">
        <v>1331</v>
      </c>
      <c r="C390" s="154" t="s">
        <v>1332</v>
      </c>
      <c r="D390" s="154"/>
      <c r="E390" s="158">
        <v>36827</v>
      </c>
      <c r="F390" s="191" t="s">
        <v>300</v>
      </c>
      <c r="G390" s="195">
        <f t="shared" si="72"/>
        <v>16</v>
      </c>
      <c r="H390" s="156" t="str">
        <f t="shared" si="73"/>
        <v>JG17</v>
      </c>
      <c r="I390" s="200">
        <v>43025</v>
      </c>
      <c r="J390" s="195">
        <f t="shared" si="74"/>
        <v>17</v>
      </c>
      <c r="K390" s="156" t="str">
        <f t="shared" si="75"/>
        <v>JW</v>
      </c>
      <c r="L390" s="196">
        <v>43046</v>
      </c>
      <c r="M390" s="195">
        <f t="shared" si="76"/>
        <v>17</v>
      </c>
      <c r="N390" s="156" t="str">
        <f t="shared" si="77"/>
        <v>JW</v>
      </c>
      <c r="O390" s="196">
        <v>43074</v>
      </c>
      <c r="P390" s="195">
        <f t="shared" si="78"/>
        <v>17</v>
      </c>
      <c r="Q390" s="156" t="str">
        <f t="shared" si="79"/>
        <v>JW</v>
      </c>
      <c r="R390" s="196">
        <v>43101</v>
      </c>
      <c r="S390" s="195">
        <f t="shared" si="80"/>
        <v>17</v>
      </c>
      <c r="T390" s="156" t="str">
        <f t="shared" si="81"/>
        <v>JW</v>
      </c>
      <c r="U390" s="196">
        <v>43116</v>
      </c>
      <c r="V390" s="195">
        <f t="shared" si="82"/>
        <v>17</v>
      </c>
      <c r="W390" s="156" t="str">
        <f t="shared" si="83"/>
        <v>JW</v>
      </c>
      <c r="X390" s="196">
        <v>43172</v>
      </c>
    </row>
    <row r="391" spans="1:24" x14ac:dyDescent="0.25">
      <c r="A391" s="179" t="s">
        <v>297</v>
      </c>
      <c r="B391" s="179" t="s">
        <v>1333</v>
      </c>
      <c r="C391" s="154" t="s">
        <v>1334</v>
      </c>
      <c r="D391" s="154"/>
      <c r="E391" s="180">
        <v>29560</v>
      </c>
      <c r="F391" s="194" t="s">
        <v>300</v>
      </c>
      <c r="G391" s="195">
        <f t="shared" si="72"/>
        <v>36</v>
      </c>
      <c r="H391" s="156" t="str">
        <f t="shared" si="73"/>
        <v>F35</v>
      </c>
      <c r="I391" s="200">
        <v>43025</v>
      </c>
      <c r="J391" s="195">
        <f t="shared" si="74"/>
        <v>36</v>
      </c>
      <c r="K391" s="156" t="str">
        <f t="shared" si="75"/>
        <v>F35</v>
      </c>
      <c r="L391" s="196">
        <v>43046</v>
      </c>
      <c r="M391" s="195">
        <f t="shared" si="76"/>
        <v>37</v>
      </c>
      <c r="N391" s="156" t="str">
        <f t="shared" si="77"/>
        <v>F35</v>
      </c>
      <c r="O391" s="196">
        <v>43074</v>
      </c>
      <c r="P391" s="195">
        <f t="shared" si="78"/>
        <v>37</v>
      </c>
      <c r="Q391" s="156" t="str">
        <f t="shared" si="79"/>
        <v>F35</v>
      </c>
      <c r="R391" s="196">
        <v>43101</v>
      </c>
      <c r="S391" s="195">
        <f t="shared" si="80"/>
        <v>37</v>
      </c>
      <c r="T391" s="156" t="str">
        <f t="shared" si="81"/>
        <v>F35</v>
      </c>
      <c r="U391" s="196">
        <v>43116</v>
      </c>
      <c r="V391" s="195">
        <f t="shared" si="82"/>
        <v>37</v>
      </c>
      <c r="W391" s="156" t="str">
        <f t="shared" si="83"/>
        <v>F35</v>
      </c>
      <c r="X391" s="196">
        <v>43172</v>
      </c>
    </row>
    <row r="392" spans="1:24" x14ac:dyDescent="0.25">
      <c r="A392" s="154" t="s">
        <v>725</v>
      </c>
      <c r="B392" s="154" t="s">
        <v>726</v>
      </c>
      <c r="C392" s="154" t="s">
        <v>727</v>
      </c>
      <c r="D392" s="154"/>
      <c r="E392" s="158">
        <v>37268</v>
      </c>
      <c r="F392" s="185" t="s">
        <v>300</v>
      </c>
      <c r="G392" s="195">
        <f t="shared" si="72"/>
        <v>15</v>
      </c>
      <c r="H392" s="156" t="str">
        <f t="shared" si="73"/>
        <v>JG17</v>
      </c>
      <c r="I392" s="200">
        <v>43025</v>
      </c>
      <c r="J392" s="195">
        <f t="shared" si="74"/>
        <v>15</v>
      </c>
      <c r="K392" s="156" t="str">
        <f t="shared" si="75"/>
        <v>JG17</v>
      </c>
      <c r="L392" s="196">
        <v>43046</v>
      </c>
      <c r="M392" s="195">
        <f t="shared" si="76"/>
        <v>15</v>
      </c>
      <c r="N392" s="156" t="str">
        <f t="shared" si="77"/>
        <v>JG17</v>
      </c>
      <c r="O392" s="196">
        <v>43074</v>
      </c>
      <c r="P392" s="195">
        <f t="shared" si="78"/>
        <v>15</v>
      </c>
      <c r="Q392" s="156" t="str">
        <f t="shared" si="79"/>
        <v>JG17</v>
      </c>
      <c r="R392" s="196">
        <v>43101</v>
      </c>
      <c r="S392" s="195">
        <f t="shared" si="80"/>
        <v>16</v>
      </c>
      <c r="T392" s="156" t="str">
        <f t="shared" si="81"/>
        <v>JG17</v>
      </c>
      <c r="U392" s="196">
        <v>43116</v>
      </c>
      <c r="V392" s="195">
        <f t="shared" si="82"/>
        <v>16</v>
      </c>
      <c r="W392" s="156" t="str">
        <f t="shared" si="83"/>
        <v>JG17</v>
      </c>
      <c r="X392" s="196">
        <v>43172</v>
      </c>
    </row>
    <row r="393" spans="1:24" x14ac:dyDescent="0.25">
      <c r="A393" s="154" t="s">
        <v>289</v>
      </c>
      <c r="B393" s="154" t="s">
        <v>726</v>
      </c>
      <c r="C393" s="154" t="s">
        <v>729</v>
      </c>
      <c r="D393" s="154"/>
      <c r="E393" s="158">
        <v>26859</v>
      </c>
      <c r="F393" s="185" t="s">
        <v>285</v>
      </c>
      <c r="G393" s="195">
        <f t="shared" si="72"/>
        <v>44</v>
      </c>
      <c r="H393" s="156" t="str">
        <f t="shared" si="73"/>
        <v>V40</v>
      </c>
      <c r="I393" s="200">
        <v>43025</v>
      </c>
      <c r="J393" s="195">
        <f t="shared" si="74"/>
        <v>44</v>
      </c>
      <c r="K393" s="156" t="str">
        <f t="shared" si="75"/>
        <v>V40</v>
      </c>
      <c r="L393" s="196">
        <v>43046</v>
      </c>
      <c r="M393" s="195">
        <f t="shared" si="76"/>
        <v>44</v>
      </c>
      <c r="N393" s="156" t="str">
        <f t="shared" si="77"/>
        <v>V40</v>
      </c>
      <c r="O393" s="196">
        <v>43074</v>
      </c>
      <c r="P393" s="195">
        <f t="shared" si="78"/>
        <v>44</v>
      </c>
      <c r="Q393" s="156" t="str">
        <f t="shared" si="79"/>
        <v>V40</v>
      </c>
      <c r="R393" s="196">
        <v>43101</v>
      </c>
      <c r="S393" s="195">
        <f t="shared" si="80"/>
        <v>44</v>
      </c>
      <c r="T393" s="156" t="str">
        <f t="shared" si="81"/>
        <v>V40</v>
      </c>
      <c r="U393" s="196">
        <v>43116</v>
      </c>
      <c r="V393" s="195">
        <f t="shared" si="82"/>
        <v>44</v>
      </c>
      <c r="W393" s="156" t="str">
        <f t="shared" si="83"/>
        <v>V40</v>
      </c>
      <c r="X393" s="196">
        <v>43172</v>
      </c>
    </row>
    <row r="394" spans="1:24" x14ac:dyDescent="0.25">
      <c r="A394" s="154" t="s">
        <v>731</v>
      </c>
      <c r="B394" s="154" t="s">
        <v>732</v>
      </c>
      <c r="C394" s="154" t="s">
        <v>733</v>
      </c>
      <c r="D394" s="154"/>
      <c r="E394" s="174">
        <v>30450</v>
      </c>
      <c r="F394" s="191" t="s">
        <v>285</v>
      </c>
      <c r="G394" s="195">
        <f t="shared" si="72"/>
        <v>34</v>
      </c>
      <c r="H394" s="156" t="str">
        <f t="shared" si="73"/>
        <v>SM</v>
      </c>
      <c r="I394" s="200">
        <v>43025</v>
      </c>
      <c r="J394" s="195">
        <f t="shared" si="74"/>
        <v>34</v>
      </c>
      <c r="K394" s="156" t="str">
        <f t="shared" si="75"/>
        <v>SM</v>
      </c>
      <c r="L394" s="196">
        <v>43046</v>
      </c>
      <c r="M394" s="195">
        <f t="shared" si="76"/>
        <v>34</v>
      </c>
      <c r="N394" s="156" t="str">
        <f t="shared" si="77"/>
        <v>SM</v>
      </c>
      <c r="O394" s="196">
        <v>43074</v>
      </c>
      <c r="P394" s="195">
        <f t="shared" si="78"/>
        <v>34</v>
      </c>
      <c r="Q394" s="156" t="str">
        <f t="shared" si="79"/>
        <v>SM</v>
      </c>
      <c r="R394" s="196">
        <v>43101</v>
      </c>
      <c r="S394" s="195">
        <f t="shared" si="80"/>
        <v>34</v>
      </c>
      <c r="T394" s="156" t="str">
        <f t="shared" si="81"/>
        <v>SM</v>
      </c>
      <c r="U394" s="196">
        <v>43116</v>
      </c>
      <c r="V394" s="195">
        <f t="shared" si="82"/>
        <v>34</v>
      </c>
      <c r="W394" s="156" t="str">
        <f t="shared" si="83"/>
        <v>SM</v>
      </c>
      <c r="X394" s="196">
        <v>43172</v>
      </c>
    </row>
    <row r="395" spans="1:24" x14ac:dyDescent="0.25">
      <c r="A395" s="154" t="s">
        <v>430</v>
      </c>
      <c r="B395" s="154" t="s">
        <v>1335</v>
      </c>
      <c r="C395" s="154" t="s">
        <v>1336</v>
      </c>
      <c r="D395" s="154"/>
      <c r="E395" s="174">
        <v>19595</v>
      </c>
      <c r="F395" s="185" t="s">
        <v>285</v>
      </c>
      <c r="G395" s="195">
        <f t="shared" si="72"/>
        <v>64</v>
      </c>
      <c r="H395" s="156" t="str">
        <f t="shared" si="73"/>
        <v>V60</v>
      </c>
      <c r="I395" s="200">
        <v>43025</v>
      </c>
      <c r="J395" s="195">
        <f t="shared" si="74"/>
        <v>64</v>
      </c>
      <c r="K395" s="156" t="str">
        <f t="shared" si="75"/>
        <v>V60</v>
      </c>
      <c r="L395" s="196">
        <v>43046</v>
      </c>
      <c r="M395" s="195">
        <f t="shared" si="76"/>
        <v>64</v>
      </c>
      <c r="N395" s="156" t="str">
        <f t="shared" si="77"/>
        <v>V60</v>
      </c>
      <c r="O395" s="196">
        <v>43074</v>
      </c>
      <c r="P395" s="195">
        <f t="shared" si="78"/>
        <v>64</v>
      </c>
      <c r="Q395" s="156" t="str">
        <f t="shared" si="79"/>
        <v>V60</v>
      </c>
      <c r="R395" s="196">
        <v>43101</v>
      </c>
      <c r="S395" s="195">
        <f t="shared" si="80"/>
        <v>64</v>
      </c>
      <c r="T395" s="156" t="str">
        <f t="shared" si="81"/>
        <v>V60</v>
      </c>
      <c r="U395" s="196">
        <v>43116</v>
      </c>
      <c r="V395" s="195">
        <f t="shared" si="82"/>
        <v>64</v>
      </c>
      <c r="W395" s="156" t="str">
        <f t="shared" si="83"/>
        <v>V60</v>
      </c>
      <c r="X395" s="196">
        <v>43172</v>
      </c>
    </row>
    <row r="396" spans="1:24" x14ac:dyDescent="0.25">
      <c r="A396" s="154" t="s">
        <v>735</v>
      </c>
      <c r="B396" s="154" t="s">
        <v>369</v>
      </c>
      <c r="C396" s="154" t="s">
        <v>736</v>
      </c>
      <c r="D396" s="154"/>
      <c r="E396" s="174">
        <v>39862</v>
      </c>
      <c r="F396" s="191" t="s">
        <v>285</v>
      </c>
      <c r="G396" s="195">
        <f t="shared" si="72"/>
        <v>8</v>
      </c>
      <c r="H396" s="156" t="str">
        <f t="shared" si="73"/>
        <v>JB11</v>
      </c>
      <c r="I396" s="200">
        <v>43025</v>
      </c>
      <c r="J396" s="195">
        <f t="shared" si="74"/>
        <v>8</v>
      </c>
      <c r="K396" s="156" t="str">
        <f t="shared" si="75"/>
        <v>JB11</v>
      </c>
      <c r="L396" s="196">
        <v>43046</v>
      </c>
      <c r="M396" s="195">
        <f t="shared" si="76"/>
        <v>8</v>
      </c>
      <c r="N396" s="156" t="str">
        <f t="shared" si="77"/>
        <v>JB11</v>
      </c>
      <c r="O396" s="196">
        <v>43074</v>
      </c>
      <c r="P396" s="195">
        <f t="shared" si="78"/>
        <v>8</v>
      </c>
      <c r="Q396" s="156" t="str">
        <f t="shared" si="79"/>
        <v>JB11</v>
      </c>
      <c r="R396" s="196">
        <v>43101</v>
      </c>
      <c r="S396" s="195">
        <f t="shared" si="80"/>
        <v>8</v>
      </c>
      <c r="T396" s="156" t="str">
        <f t="shared" si="81"/>
        <v>JB11</v>
      </c>
      <c r="U396" s="196">
        <v>43116</v>
      </c>
      <c r="V396" s="195">
        <f t="shared" si="82"/>
        <v>9</v>
      </c>
      <c r="W396" s="156" t="str">
        <f t="shared" si="83"/>
        <v>JB11</v>
      </c>
      <c r="X396" s="196">
        <v>43172</v>
      </c>
    </row>
    <row r="397" spans="1:24" x14ac:dyDescent="0.25">
      <c r="A397" s="154" t="s">
        <v>735</v>
      </c>
      <c r="B397" s="154" t="s">
        <v>369</v>
      </c>
      <c r="C397" s="255" t="s">
        <v>736</v>
      </c>
      <c r="D397" s="255"/>
      <c r="E397" s="174">
        <v>39862</v>
      </c>
      <c r="F397" s="191" t="s">
        <v>285</v>
      </c>
      <c r="G397" s="195">
        <f t="shared" si="72"/>
        <v>8</v>
      </c>
      <c r="H397" s="156" t="str">
        <f t="shared" si="73"/>
        <v>JB11</v>
      </c>
      <c r="I397" s="200">
        <v>43025</v>
      </c>
      <c r="J397" s="195">
        <f t="shared" si="74"/>
        <v>8</v>
      </c>
      <c r="K397" s="156" t="str">
        <f t="shared" si="75"/>
        <v>JB11</v>
      </c>
      <c r="L397" s="196">
        <v>43046</v>
      </c>
      <c r="M397" s="195">
        <f t="shared" si="76"/>
        <v>8</v>
      </c>
      <c r="N397" s="156" t="str">
        <f t="shared" si="77"/>
        <v>JB11</v>
      </c>
      <c r="O397" s="196">
        <v>43074</v>
      </c>
      <c r="P397" s="195">
        <f t="shared" si="78"/>
        <v>8</v>
      </c>
      <c r="Q397" s="156" t="str">
        <f t="shared" si="79"/>
        <v>JB11</v>
      </c>
      <c r="R397" s="196">
        <v>43101</v>
      </c>
      <c r="S397" s="195">
        <f t="shared" si="80"/>
        <v>8</v>
      </c>
      <c r="T397" s="156" t="str">
        <f t="shared" si="81"/>
        <v>JB11</v>
      </c>
      <c r="U397" s="196">
        <v>43116</v>
      </c>
      <c r="V397" s="195">
        <f t="shared" si="82"/>
        <v>9</v>
      </c>
      <c r="W397" s="156" t="str">
        <f t="shared" si="83"/>
        <v>JB11</v>
      </c>
      <c r="X397" s="196">
        <v>43172</v>
      </c>
    </row>
    <row r="398" spans="1:24" x14ac:dyDescent="0.25">
      <c r="A398" s="154" t="s">
        <v>559</v>
      </c>
      <c r="B398" s="154" t="s">
        <v>369</v>
      </c>
      <c r="C398" s="154" t="s">
        <v>1337</v>
      </c>
      <c r="D398" s="154"/>
      <c r="E398" s="174">
        <v>39559</v>
      </c>
      <c r="F398" s="185" t="s">
        <v>300</v>
      </c>
      <c r="G398" s="195">
        <f t="shared" si="72"/>
        <v>9</v>
      </c>
      <c r="H398" s="156" t="str">
        <f t="shared" si="73"/>
        <v>JG11</v>
      </c>
      <c r="I398" s="200">
        <v>43025</v>
      </c>
      <c r="J398" s="195">
        <f t="shared" si="74"/>
        <v>9</v>
      </c>
      <c r="K398" s="156" t="str">
        <f t="shared" si="75"/>
        <v>JG11</v>
      </c>
      <c r="L398" s="196">
        <v>43046</v>
      </c>
      <c r="M398" s="195">
        <f t="shared" si="76"/>
        <v>9</v>
      </c>
      <c r="N398" s="156" t="str">
        <f t="shared" si="77"/>
        <v>JG11</v>
      </c>
      <c r="O398" s="196">
        <v>43074</v>
      </c>
      <c r="P398" s="195">
        <f t="shared" si="78"/>
        <v>9</v>
      </c>
      <c r="Q398" s="156" t="str">
        <f t="shared" si="79"/>
        <v>JG11</v>
      </c>
      <c r="R398" s="196">
        <v>43101</v>
      </c>
      <c r="S398" s="195">
        <f t="shared" si="80"/>
        <v>9</v>
      </c>
      <c r="T398" s="156" t="str">
        <f t="shared" si="81"/>
        <v>JG11</v>
      </c>
      <c r="U398" s="196">
        <v>43116</v>
      </c>
      <c r="V398" s="195">
        <f t="shared" si="82"/>
        <v>9</v>
      </c>
      <c r="W398" s="156" t="str">
        <f t="shared" si="83"/>
        <v>JG11</v>
      </c>
      <c r="X398" s="196">
        <v>43172</v>
      </c>
    </row>
    <row r="399" spans="1:24" x14ac:dyDescent="0.25">
      <c r="A399" s="161" t="s">
        <v>738</v>
      </c>
      <c r="B399" s="161" t="s">
        <v>739</v>
      </c>
      <c r="C399" s="154" t="s">
        <v>740</v>
      </c>
      <c r="D399" s="154"/>
      <c r="E399" s="174">
        <v>39158</v>
      </c>
      <c r="F399" s="192" t="s">
        <v>300</v>
      </c>
      <c r="G399" s="195">
        <f t="shared" si="72"/>
        <v>10</v>
      </c>
      <c r="H399" s="156" t="str">
        <f t="shared" si="73"/>
        <v>JG11</v>
      </c>
      <c r="I399" s="200">
        <v>43025</v>
      </c>
      <c r="J399" s="195">
        <f t="shared" si="74"/>
        <v>10</v>
      </c>
      <c r="K399" s="156" t="str">
        <f t="shared" si="75"/>
        <v>JG11</v>
      </c>
      <c r="L399" s="196">
        <v>43046</v>
      </c>
      <c r="M399" s="195">
        <f t="shared" si="76"/>
        <v>10</v>
      </c>
      <c r="N399" s="156" t="str">
        <f t="shared" si="77"/>
        <v>JG11</v>
      </c>
      <c r="O399" s="196">
        <v>43074</v>
      </c>
      <c r="P399" s="195">
        <f t="shared" si="78"/>
        <v>10</v>
      </c>
      <c r="Q399" s="156" t="str">
        <f t="shared" si="79"/>
        <v>JG11</v>
      </c>
      <c r="R399" s="196">
        <v>43101</v>
      </c>
      <c r="S399" s="195">
        <f t="shared" si="80"/>
        <v>10</v>
      </c>
      <c r="T399" s="156" t="str">
        <f t="shared" si="81"/>
        <v>JG11</v>
      </c>
      <c r="U399" s="196">
        <v>43116</v>
      </c>
      <c r="V399" s="195">
        <f t="shared" si="82"/>
        <v>10</v>
      </c>
      <c r="W399" s="156" t="str">
        <f t="shared" si="83"/>
        <v>JG11</v>
      </c>
      <c r="X399" s="196">
        <v>43172</v>
      </c>
    </row>
    <row r="400" spans="1:24" x14ac:dyDescent="0.25">
      <c r="A400" s="154" t="s">
        <v>1338</v>
      </c>
      <c r="B400" s="154" t="s">
        <v>1339</v>
      </c>
      <c r="C400" s="154" t="s">
        <v>1340</v>
      </c>
      <c r="D400" s="154"/>
      <c r="E400" s="174">
        <v>36347</v>
      </c>
      <c r="F400" s="191" t="s">
        <v>300</v>
      </c>
      <c r="G400" s="195">
        <f t="shared" si="72"/>
        <v>18</v>
      </c>
      <c r="H400" s="156" t="str">
        <f t="shared" si="73"/>
        <v>JW</v>
      </c>
      <c r="I400" s="200">
        <v>43025</v>
      </c>
      <c r="J400" s="195">
        <f t="shared" si="74"/>
        <v>18</v>
      </c>
      <c r="K400" s="156" t="str">
        <f t="shared" si="75"/>
        <v>JW</v>
      </c>
      <c r="L400" s="196">
        <v>43046</v>
      </c>
      <c r="M400" s="195">
        <f t="shared" si="76"/>
        <v>18</v>
      </c>
      <c r="N400" s="156" t="str">
        <f t="shared" si="77"/>
        <v>JW</v>
      </c>
      <c r="O400" s="196">
        <v>43074</v>
      </c>
      <c r="P400" s="195">
        <f t="shared" si="78"/>
        <v>18</v>
      </c>
      <c r="Q400" s="156" t="str">
        <f t="shared" si="79"/>
        <v>JW</v>
      </c>
      <c r="R400" s="196">
        <v>43101</v>
      </c>
      <c r="S400" s="195">
        <f t="shared" si="80"/>
        <v>18</v>
      </c>
      <c r="T400" s="156" t="str">
        <f t="shared" si="81"/>
        <v>JW</v>
      </c>
      <c r="U400" s="196">
        <v>43116</v>
      </c>
      <c r="V400" s="195">
        <f t="shared" si="82"/>
        <v>18</v>
      </c>
      <c r="W400" s="156" t="str">
        <f t="shared" si="83"/>
        <v>JW</v>
      </c>
      <c r="X400" s="196">
        <v>43172</v>
      </c>
    </row>
    <row r="401" spans="1:24" x14ac:dyDescent="0.25">
      <c r="A401" s="154" t="s">
        <v>1341</v>
      </c>
      <c r="B401" s="154" t="s">
        <v>1342</v>
      </c>
      <c r="C401" s="154" t="s">
        <v>1343</v>
      </c>
      <c r="D401" s="154"/>
      <c r="E401" s="174">
        <v>37215</v>
      </c>
      <c r="F401" s="191" t="s">
        <v>285</v>
      </c>
      <c r="G401" s="195">
        <f t="shared" si="72"/>
        <v>15</v>
      </c>
      <c r="H401" s="156" t="str">
        <f t="shared" si="73"/>
        <v>JB17</v>
      </c>
      <c r="I401" s="200">
        <v>43025</v>
      </c>
      <c r="J401" s="195">
        <f t="shared" si="74"/>
        <v>15</v>
      </c>
      <c r="K401" s="156" t="str">
        <f t="shared" si="75"/>
        <v>JB17</v>
      </c>
      <c r="L401" s="196">
        <v>43046</v>
      </c>
      <c r="M401" s="195">
        <f t="shared" si="76"/>
        <v>16</v>
      </c>
      <c r="N401" s="156" t="str">
        <f t="shared" si="77"/>
        <v>JB17</v>
      </c>
      <c r="O401" s="196">
        <v>43074</v>
      </c>
      <c r="P401" s="195">
        <f t="shared" si="78"/>
        <v>16</v>
      </c>
      <c r="Q401" s="156" t="str">
        <f t="shared" si="79"/>
        <v>JB17</v>
      </c>
      <c r="R401" s="196">
        <v>43101</v>
      </c>
      <c r="S401" s="195">
        <f t="shared" si="80"/>
        <v>16</v>
      </c>
      <c r="T401" s="156" t="str">
        <f t="shared" si="81"/>
        <v>JB17</v>
      </c>
      <c r="U401" s="196">
        <v>43116</v>
      </c>
      <c r="V401" s="195">
        <f t="shared" si="82"/>
        <v>16</v>
      </c>
      <c r="W401" s="156" t="str">
        <f t="shared" si="83"/>
        <v>JB17</v>
      </c>
      <c r="X401" s="196">
        <v>43172</v>
      </c>
    </row>
    <row r="402" spans="1:24" x14ac:dyDescent="0.25">
      <c r="A402" s="154" t="s">
        <v>742</v>
      </c>
      <c r="B402" s="154" t="s">
        <v>743</v>
      </c>
      <c r="C402" s="154" t="s">
        <v>744</v>
      </c>
      <c r="D402" s="154"/>
      <c r="E402" s="158">
        <v>15922</v>
      </c>
      <c r="F402" s="185" t="s">
        <v>285</v>
      </c>
      <c r="G402" s="195">
        <f t="shared" si="72"/>
        <v>74</v>
      </c>
      <c r="H402" s="156" t="str">
        <f t="shared" si="73"/>
        <v>V70</v>
      </c>
      <c r="I402" s="200">
        <v>43025</v>
      </c>
      <c r="J402" s="195">
        <f t="shared" si="74"/>
        <v>74</v>
      </c>
      <c r="K402" s="156" t="str">
        <f t="shared" si="75"/>
        <v>V70</v>
      </c>
      <c r="L402" s="196">
        <v>43046</v>
      </c>
      <c r="M402" s="195">
        <f t="shared" si="76"/>
        <v>74</v>
      </c>
      <c r="N402" s="156" t="str">
        <f t="shared" si="77"/>
        <v>V70</v>
      </c>
      <c r="O402" s="196">
        <v>43074</v>
      </c>
      <c r="P402" s="195">
        <f t="shared" si="78"/>
        <v>74</v>
      </c>
      <c r="Q402" s="156" t="str">
        <f t="shared" si="79"/>
        <v>V70</v>
      </c>
      <c r="R402" s="196">
        <v>43101</v>
      </c>
      <c r="S402" s="195">
        <f t="shared" si="80"/>
        <v>74</v>
      </c>
      <c r="T402" s="156" t="str">
        <f t="shared" si="81"/>
        <v>V70</v>
      </c>
      <c r="U402" s="196">
        <v>43116</v>
      </c>
      <c r="V402" s="195">
        <f t="shared" si="82"/>
        <v>74</v>
      </c>
      <c r="W402" s="156" t="str">
        <f t="shared" si="83"/>
        <v>V70</v>
      </c>
      <c r="X402" s="196">
        <v>43172</v>
      </c>
    </row>
    <row r="403" spans="1:24" x14ac:dyDescent="0.25">
      <c r="A403" s="154" t="s">
        <v>746</v>
      </c>
      <c r="B403" s="161" t="s">
        <v>747</v>
      </c>
      <c r="C403" s="154" t="s">
        <v>77</v>
      </c>
      <c r="D403" s="154"/>
      <c r="E403" s="174">
        <v>25240</v>
      </c>
      <c r="F403" s="192" t="s">
        <v>285</v>
      </c>
      <c r="G403" s="195">
        <f t="shared" si="72"/>
        <v>48</v>
      </c>
      <c r="H403" s="156" t="str">
        <f t="shared" si="73"/>
        <v>V45</v>
      </c>
      <c r="I403" s="200">
        <v>43025</v>
      </c>
      <c r="J403" s="195">
        <f t="shared" si="74"/>
        <v>48</v>
      </c>
      <c r="K403" s="156" t="str">
        <f t="shared" si="75"/>
        <v>V45</v>
      </c>
      <c r="L403" s="196">
        <v>43046</v>
      </c>
      <c r="M403" s="195">
        <f t="shared" si="76"/>
        <v>48</v>
      </c>
      <c r="N403" s="156" t="str">
        <f t="shared" si="77"/>
        <v>V45</v>
      </c>
      <c r="O403" s="196">
        <v>43074</v>
      </c>
      <c r="P403" s="195">
        <f t="shared" si="78"/>
        <v>48</v>
      </c>
      <c r="Q403" s="156" t="str">
        <f t="shared" si="79"/>
        <v>V45</v>
      </c>
      <c r="R403" s="196">
        <v>43101</v>
      </c>
      <c r="S403" s="195">
        <f t="shared" si="80"/>
        <v>48</v>
      </c>
      <c r="T403" s="156" t="str">
        <f t="shared" si="81"/>
        <v>V45</v>
      </c>
      <c r="U403" s="196">
        <v>43116</v>
      </c>
      <c r="V403" s="195">
        <f t="shared" si="82"/>
        <v>49</v>
      </c>
      <c r="W403" s="156" t="str">
        <f t="shared" si="83"/>
        <v>V45</v>
      </c>
      <c r="X403" s="196">
        <v>43172</v>
      </c>
    </row>
    <row r="404" spans="1:24" x14ac:dyDescent="0.25">
      <c r="A404" s="154" t="s">
        <v>1344</v>
      </c>
      <c r="B404" s="154" t="s">
        <v>1345</v>
      </c>
      <c r="C404" s="154" t="s">
        <v>1346</v>
      </c>
      <c r="D404" s="154"/>
      <c r="E404" s="158">
        <v>28825</v>
      </c>
      <c r="F404" s="185" t="s">
        <v>300</v>
      </c>
      <c r="G404" s="195">
        <f t="shared" si="72"/>
        <v>38</v>
      </c>
      <c r="H404" s="156" t="str">
        <f t="shared" si="73"/>
        <v>F35</v>
      </c>
      <c r="I404" s="200">
        <v>43025</v>
      </c>
      <c r="J404" s="195">
        <f t="shared" si="74"/>
        <v>38</v>
      </c>
      <c r="K404" s="156" t="str">
        <f t="shared" si="75"/>
        <v>F35</v>
      </c>
      <c r="L404" s="196">
        <v>43046</v>
      </c>
      <c r="M404" s="195">
        <f t="shared" si="76"/>
        <v>39</v>
      </c>
      <c r="N404" s="156" t="str">
        <f t="shared" si="77"/>
        <v>F35</v>
      </c>
      <c r="O404" s="196">
        <v>43074</v>
      </c>
      <c r="P404" s="195">
        <f t="shared" si="78"/>
        <v>39</v>
      </c>
      <c r="Q404" s="156" t="str">
        <f t="shared" si="79"/>
        <v>F35</v>
      </c>
      <c r="R404" s="196">
        <v>43101</v>
      </c>
      <c r="S404" s="195">
        <f t="shared" si="80"/>
        <v>39</v>
      </c>
      <c r="T404" s="156" t="str">
        <f t="shared" si="81"/>
        <v>F35</v>
      </c>
      <c r="U404" s="196">
        <v>43116</v>
      </c>
      <c r="V404" s="195">
        <f t="shared" si="82"/>
        <v>39</v>
      </c>
      <c r="W404" s="156" t="str">
        <f t="shared" si="83"/>
        <v>F35</v>
      </c>
      <c r="X404" s="196">
        <v>43172</v>
      </c>
    </row>
    <row r="405" spans="1:24" x14ac:dyDescent="0.25">
      <c r="A405" s="154" t="s">
        <v>749</v>
      </c>
      <c r="B405" s="154" t="s">
        <v>750</v>
      </c>
      <c r="C405" s="154" t="s">
        <v>157</v>
      </c>
      <c r="D405" s="154"/>
      <c r="E405" s="158">
        <v>28828</v>
      </c>
      <c r="F405" s="185" t="s">
        <v>285</v>
      </c>
      <c r="G405" s="195">
        <f t="shared" si="72"/>
        <v>38</v>
      </c>
      <c r="H405" s="156" t="str">
        <f t="shared" si="73"/>
        <v>SM</v>
      </c>
      <c r="I405" s="200">
        <v>43025</v>
      </c>
      <c r="J405" s="195">
        <f t="shared" si="74"/>
        <v>38</v>
      </c>
      <c r="K405" s="156" t="str">
        <f t="shared" si="75"/>
        <v>SM</v>
      </c>
      <c r="L405" s="196">
        <v>43046</v>
      </c>
      <c r="M405" s="195">
        <f t="shared" si="76"/>
        <v>39</v>
      </c>
      <c r="N405" s="156" t="str">
        <f t="shared" si="77"/>
        <v>SM</v>
      </c>
      <c r="O405" s="196">
        <v>43074</v>
      </c>
      <c r="P405" s="195">
        <f t="shared" si="78"/>
        <v>39</v>
      </c>
      <c r="Q405" s="156" t="str">
        <f t="shared" si="79"/>
        <v>SM</v>
      </c>
      <c r="R405" s="196">
        <v>43101</v>
      </c>
      <c r="S405" s="195">
        <f t="shared" si="80"/>
        <v>39</v>
      </c>
      <c r="T405" s="156" t="str">
        <f t="shared" si="81"/>
        <v>SM</v>
      </c>
      <c r="U405" s="196">
        <v>43116</v>
      </c>
      <c r="V405" s="195">
        <f t="shared" si="82"/>
        <v>39</v>
      </c>
      <c r="W405" s="156" t="str">
        <f t="shared" si="83"/>
        <v>SM</v>
      </c>
      <c r="X405" s="196">
        <v>43172</v>
      </c>
    </row>
    <row r="406" spans="1:24" x14ac:dyDescent="0.25">
      <c r="A406" s="154" t="s">
        <v>939</v>
      </c>
      <c r="B406" s="154" t="s">
        <v>753</v>
      </c>
      <c r="C406" s="154" t="s">
        <v>1347</v>
      </c>
      <c r="D406" s="154"/>
      <c r="E406" s="158">
        <v>30702</v>
      </c>
      <c r="F406" s="191" t="s">
        <v>285</v>
      </c>
      <c r="G406" s="195">
        <f t="shared" si="72"/>
        <v>33</v>
      </c>
      <c r="H406" s="156" t="str">
        <f t="shared" si="73"/>
        <v>SM</v>
      </c>
      <c r="I406" s="200">
        <v>43025</v>
      </c>
      <c r="J406" s="195">
        <f t="shared" si="74"/>
        <v>33</v>
      </c>
      <c r="K406" s="156" t="str">
        <f t="shared" si="75"/>
        <v>SM</v>
      </c>
      <c r="L406" s="196">
        <v>43046</v>
      </c>
      <c r="M406" s="195">
        <f t="shared" si="76"/>
        <v>33</v>
      </c>
      <c r="N406" s="156" t="str">
        <f t="shared" si="77"/>
        <v>SM</v>
      </c>
      <c r="O406" s="196">
        <v>43074</v>
      </c>
      <c r="P406" s="195">
        <f t="shared" si="78"/>
        <v>33</v>
      </c>
      <c r="Q406" s="156" t="str">
        <f t="shared" si="79"/>
        <v>SM</v>
      </c>
      <c r="R406" s="196">
        <v>43101</v>
      </c>
      <c r="S406" s="195">
        <f t="shared" si="80"/>
        <v>34</v>
      </c>
      <c r="T406" s="156" t="str">
        <f t="shared" si="81"/>
        <v>SM</v>
      </c>
      <c r="U406" s="196">
        <v>43116</v>
      </c>
      <c r="V406" s="195">
        <f t="shared" si="82"/>
        <v>34</v>
      </c>
      <c r="W406" s="156" t="str">
        <f t="shared" si="83"/>
        <v>SM</v>
      </c>
      <c r="X406" s="196">
        <v>43172</v>
      </c>
    </row>
    <row r="407" spans="1:24" x14ac:dyDescent="0.25">
      <c r="A407" s="154" t="s">
        <v>735</v>
      </c>
      <c r="B407" s="154" t="s">
        <v>753</v>
      </c>
      <c r="C407" s="154" t="s">
        <v>123</v>
      </c>
      <c r="D407" s="154"/>
      <c r="E407" s="158">
        <v>31420</v>
      </c>
      <c r="F407" s="191" t="s">
        <v>285</v>
      </c>
      <c r="G407" s="195">
        <f t="shared" si="72"/>
        <v>31</v>
      </c>
      <c r="H407" s="156" t="str">
        <f t="shared" si="73"/>
        <v>SM</v>
      </c>
      <c r="I407" s="200">
        <v>43025</v>
      </c>
      <c r="J407" s="195">
        <f t="shared" si="74"/>
        <v>31</v>
      </c>
      <c r="K407" s="156" t="str">
        <f t="shared" si="75"/>
        <v>SM</v>
      </c>
      <c r="L407" s="196">
        <v>43046</v>
      </c>
      <c r="M407" s="195">
        <f t="shared" si="76"/>
        <v>31</v>
      </c>
      <c r="N407" s="156" t="str">
        <f t="shared" si="77"/>
        <v>SM</v>
      </c>
      <c r="O407" s="196">
        <v>43074</v>
      </c>
      <c r="P407" s="195">
        <f t="shared" si="78"/>
        <v>32</v>
      </c>
      <c r="Q407" s="156" t="str">
        <f t="shared" si="79"/>
        <v>SM</v>
      </c>
      <c r="R407" s="196">
        <v>43101</v>
      </c>
      <c r="S407" s="195">
        <f t="shared" si="80"/>
        <v>32</v>
      </c>
      <c r="T407" s="156" t="str">
        <f t="shared" si="81"/>
        <v>SM</v>
      </c>
      <c r="U407" s="196">
        <v>43116</v>
      </c>
      <c r="V407" s="195">
        <f t="shared" si="82"/>
        <v>32</v>
      </c>
      <c r="W407" s="156" t="str">
        <f t="shared" si="83"/>
        <v>SM</v>
      </c>
      <c r="X407" s="196">
        <v>43172</v>
      </c>
    </row>
    <row r="408" spans="1:24" x14ac:dyDescent="0.25">
      <c r="A408" s="161" t="s">
        <v>667</v>
      </c>
      <c r="B408" s="161" t="s">
        <v>753</v>
      </c>
      <c r="C408" s="154" t="s">
        <v>1354</v>
      </c>
      <c r="D408" s="154"/>
      <c r="E408" s="158">
        <v>38492</v>
      </c>
      <c r="F408" s="192" t="s">
        <v>285</v>
      </c>
      <c r="G408" s="195">
        <f t="shared" si="72"/>
        <v>12</v>
      </c>
      <c r="H408" s="156" t="str">
        <f t="shared" si="73"/>
        <v>JB13</v>
      </c>
      <c r="I408" s="200">
        <v>43025</v>
      </c>
      <c r="J408" s="195">
        <f t="shared" si="74"/>
        <v>12</v>
      </c>
      <c r="K408" s="156" t="str">
        <f t="shared" si="75"/>
        <v>JB13</v>
      </c>
      <c r="L408" s="196">
        <v>43046</v>
      </c>
      <c r="M408" s="195">
        <f t="shared" si="76"/>
        <v>12</v>
      </c>
      <c r="N408" s="156" t="str">
        <f t="shared" si="77"/>
        <v>JB13</v>
      </c>
      <c r="O408" s="196">
        <v>43074</v>
      </c>
      <c r="P408" s="195">
        <f t="shared" si="78"/>
        <v>12</v>
      </c>
      <c r="Q408" s="156" t="str">
        <f t="shared" si="79"/>
        <v>JB13</v>
      </c>
      <c r="R408" s="196">
        <v>43101</v>
      </c>
      <c r="S408" s="195">
        <f t="shared" si="80"/>
        <v>12</v>
      </c>
      <c r="T408" s="156" t="str">
        <f t="shared" si="81"/>
        <v>JB13</v>
      </c>
      <c r="U408" s="196">
        <v>43116</v>
      </c>
      <c r="V408" s="195">
        <f t="shared" si="82"/>
        <v>12</v>
      </c>
      <c r="W408" s="156" t="str">
        <f t="shared" si="83"/>
        <v>JB13</v>
      </c>
      <c r="X408" s="196">
        <v>43172</v>
      </c>
    </row>
    <row r="409" spans="1:24" x14ac:dyDescent="0.25">
      <c r="A409" s="154" t="s">
        <v>752</v>
      </c>
      <c r="B409" s="154" t="s">
        <v>753</v>
      </c>
      <c r="C409" s="154" t="s">
        <v>754</v>
      </c>
      <c r="D409" s="154"/>
      <c r="E409" s="158">
        <v>29634</v>
      </c>
      <c r="F409" s="185" t="s">
        <v>300</v>
      </c>
      <c r="G409" s="195">
        <f t="shared" si="72"/>
        <v>36</v>
      </c>
      <c r="H409" s="156" t="str">
        <f t="shared" si="73"/>
        <v>F35</v>
      </c>
      <c r="I409" s="200">
        <v>43025</v>
      </c>
      <c r="J409" s="195">
        <f t="shared" si="74"/>
        <v>36</v>
      </c>
      <c r="K409" s="156" t="str">
        <f t="shared" si="75"/>
        <v>F35</v>
      </c>
      <c r="L409" s="196">
        <v>43046</v>
      </c>
      <c r="M409" s="195">
        <f t="shared" si="76"/>
        <v>36</v>
      </c>
      <c r="N409" s="156" t="str">
        <f t="shared" si="77"/>
        <v>F35</v>
      </c>
      <c r="O409" s="196">
        <v>43074</v>
      </c>
      <c r="P409" s="195">
        <f t="shared" si="78"/>
        <v>36</v>
      </c>
      <c r="Q409" s="156" t="str">
        <f t="shared" si="79"/>
        <v>F35</v>
      </c>
      <c r="R409" s="196">
        <v>43101</v>
      </c>
      <c r="S409" s="195">
        <f t="shared" si="80"/>
        <v>36</v>
      </c>
      <c r="T409" s="156" t="str">
        <f t="shared" si="81"/>
        <v>F35</v>
      </c>
      <c r="U409" s="196">
        <v>43116</v>
      </c>
      <c r="V409" s="195">
        <f t="shared" si="82"/>
        <v>37</v>
      </c>
      <c r="W409" s="156" t="str">
        <f t="shared" si="83"/>
        <v>F35</v>
      </c>
      <c r="X409" s="196">
        <v>43172</v>
      </c>
    </row>
    <row r="410" spans="1:24" x14ac:dyDescent="0.25">
      <c r="A410" s="154" t="s">
        <v>463</v>
      </c>
      <c r="B410" s="154" t="s">
        <v>753</v>
      </c>
      <c r="C410" s="154" t="s">
        <v>1348</v>
      </c>
      <c r="D410" s="154"/>
      <c r="E410" s="158">
        <v>32701</v>
      </c>
      <c r="F410" s="191" t="s">
        <v>300</v>
      </c>
      <c r="G410" s="195">
        <f t="shared" si="72"/>
        <v>28</v>
      </c>
      <c r="H410" s="156" t="str">
        <f t="shared" si="73"/>
        <v>SW</v>
      </c>
      <c r="I410" s="200">
        <v>43025</v>
      </c>
      <c r="J410" s="195">
        <f t="shared" si="74"/>
        <v>28</v>
      </c>
      <c r="K410" s="156" t="str">
        <f t="shared" si="75"/>
        <v>SW</v>
      </c>
      <c r="L410" s="196">
        <v>43046</v>
      </c>
      <c r="M410" s="195">
        <f t="shared" si="76"/>
        <v>28</v>
      </c>
      <c r="N410" s="156" t="str">
        <f t="shared" si="77"/>
        <v>SW</v>
      </c>
      <c r="O410" s="196">
        <v>43074</v>
      </c>
      <c r="P410" s="195">
        <f t="shared" si="78"/>
        <v>28</v>
      </c>
      <c r="Q410" s="156" t="str">
        <f t="shared" si="79"/>
        <v>SW</v>
      </c>
      <c r="R410" s="196">
        <v>43101</v>
      </c>
      <c r="S410" s="195">
        <f t="shared" si="80"/>
        <v>28</v>
      </c>
      <c r="T410" s="156" t="str">
        <f t="shared" si="81"/>
        <v>SW</v>
      </c>
      <c r="U410" s="196">
        <v>43116</v>
      </c>
      <c r="V410" s="195">
        <f t="shared" si="82"/>
        <v>28</v>
      </c>
      <c r="W410" s="156" t="str">
        <f t="shared" si="83"/>
        <v>SW</v>
      </c>
      <c r="X410" s="196">
        <v>43172</v>
      </c>
    </row>
    <row r="411" spans="1:24" x14ac:dyDescent="0.25">
      <c r="A411" s="161" t="s">
        <v>1352</v>
      </c>
      <c r="B411" s="161" t="s">
        <v>753</v>
      </c>
      <c r="C411" s="154" t="s">
        <v>1353</v>
      </c>
      <c r="D411" s="154"/>
      <c r="E411" s="158">
        <v>32479</v>
      </c>
      <c r="F411" s="192" t="s">
        <v>300</v>
      </c>
      <c r="G411" s="195">
        <f t="shared" si="72"/>
        <v>28</v>
      </c>
      <c r="H411" s="156" t="str">
        <f t="shared" si="73"/>
        <v>SW</v>
      </c>
      <c r="I411" s="200">
        <v>43025</v>
      </c>
      <c r="J411" s="195">
        <f t="shared" si="74"/>
        <v>28</v>
      </c>
      <c r="K411" s="156" t="str">
        <f t="shared" si="75"/>
        <v>SW</v>
      </c>
      <c r="L411" s="196">
        <v>43046</v>
      </c>
      <c r="M411" s="195">
        <f t="shared" si="76"/>
        <v>29</v>
      </c>
      <c r="N411" s="156" t="str">
        <f t="shared" si="77"/>
        <v>SW</v>
      </c>
      <c r="O411" s="196">
        <v>43074</v>
      </c>
      <c r="P411" s="195">
        <f t="shared" si="78"/>
        <v>29</v>
      </c>
      <c r="Q411" s="156" t="str">
        <f t="shared" si="79"/>
        <v>SW</v>
      </c>
      <c r="R411" s="196">
        <v>43101</v>
      </c>
      <c r="S411" s="195">
        <f t="shared" si="80"/>
        <v>29</v>
      </c>
      <c r="T411" s="156" t="str">
        <f t="shared" si="81"/>
        <v>SW</v>
      </c>
      <c r="U411" s="196">
        <v>43116</v>
      </c>
      <c r="V411" s="195">
        <f t="shared" si="82"/>
        <v>29</v>
      </c>
      <c r="W411" s="156" t="str">
        <f t="shared" si="83"/>
        <v>SW</v>
      </c>
      <c r="X411" s="196">
        <v>43172</v>
      </c>
    </row>
    <row r="412" spans="1:24" x14ac:dyDescent="0.25">
      <c r="A412" s="164" t="s">
        <v>756</v>
      </c>
      <c r="B412" s="164" t="s">
        <v>753</v>
      </c>
      <c r="C412" s="154" t="s">
        <v>757</v>
      </c>
      <c r="D412" s="154"/>
      <c r="E412" s="167">
        <v>39513</v>
      </c>
      <c r="F412" s="190" t="s">
        <v>285</v>
      </c>
      <c r="G412" s="195">
        <f t="shared" si="72"/>
        <v>9</v>
      </c>
      <c r="H412" s="156" t="str">
        <f t="shared" si="73"/>
        <v>JB11</v>
      </c>
      <c r="I412" s="200">
        <v>43025</v>
      </c>
      <c r="J412" s="195">
        <f t="shared" si="74"/>
        <v>9</v>
      </c>
      <c r="K412" s="156" t="str">
        <f t="shared" si="75"/>
        <v>JB11</v>
      </c>
      <c r="L412" s="196">
        <v>43046</v>
      </c>
      <c r="M412" s="195">
        <f t="shared" si="76"/>
        <v>9</v>
      </c>
      <c r="N412" s="156" t="str">
        <f t="shared" si="77"/>
        <v>JB11</v>
      </c>
      <c r="O412" s="196">
        <v>43074</v>
      </c>
      <c r="P412" s="195">
        <f t="shared" si="78"/>
        <v>9</v>
      </c>
      <c r="Q412" s="156" t="str">
        <f t="shared" si="79"/>
        <v>JB11</v>
      </c>
      <c r="R412" s="196">
        <v>43101</v>
      </c>
      <c r="S412" s="195">
        <f t="shared" si="80"/>
        <v>9</v>
      </c>
      <c r="T412" s="156" t="str">
        <f t="shared" si="81"/>
        <v>JB11</v>
      </c>
      <c r="U412" s="196">
        <v>43116</v>
      </c>
      <c r="V412" s="195">
        <f t="shared" si="82"/>
        <v>10</v>
      </c>
      <c r="W412" s="156" t="str">
        <f t="shared" si="83"/>
        <v>JB11</v>
      </c>
      <c r="X412" s="196">
        <v>43172</v>
      </c>
    </row>
    <row r="413" spans="1:24" x14ac:dyDescent="0.25">
      <c r="A413" s="154" t="s">
        <v>1308</v>
      </c>
      <c r="B413" s="154" t="s">
        <v>753</v>
      </c>
      <c r="C413" s="154" t="s">
        <v>1349</v>
      </c>
      <c r="D413" s="154"/>
      <c r="E413" s="158">
        <v>27325</v>
      </c>
      <c r="F413" s="191" t="s">
        <v>285</v>
      </c>
      <c r="G413" s="195">
        <f t="shared" si="72"/>
        <v>43</v>
      </c>
      <c r="H413" s="156" t="str">
        <f t="shared" si="73"/>
        <v>V40</v>
      </c>
      <c r="I413" s="200">
        <v>43025</v>
      </c>
      <c r="J413" s="195">
        <f t="shared" si="74"/>
        <v>43</v>
      </c>
      <c r="K413" s="156" t="str">
        <f t="shared" si="75"/>
        <v>V40</v>
      </c>
      <c r="L413" s="196">
        <v>43046</v>
      </c>
      <c r="M413" s="195">
        <f t="shared" si="76"/>
        <v>43</v>
      </c>
      <c r="N413" s="156" t="str">
        <f t="shared" si="77"/>
        <v>V40</v>
      </c>
      <c r="O413" s="196">
        <v>43074</v>
      </c>
      <c r="P413" s="195">
        <f t="shared" si="78"/>
        <v>43</v>
      </c>
      <c r="Q413" s="156" t="str">
        <f t="shared" si="79"/>
        <v>V40</v>
      </c>
      <c r="R413" s="196">
        <v>43101</v>
      </c>
      <c r="S413" s="195">
        <f t="shared" si="80"/>
        <v>43</v>
      </c>
      <c r="T413" s="156" t="str">
        <f t="shared" si="81"/>
        <v>V40</v>
      </c>
      <c r="U413" s="196">
        <v>43116</v>
      </c>
      <c r="V413" s="195">
        <f t="shared" si="82"/>
        <v>43</v>
      </c>
      <c r="W413" s="156" t="str">
        <f t="shared" si="83"/>
        <v>V40</v>
      </c>
      <c r="X413" s="196">
        <v>43172</v>
      </c>
    </row>
    <row r="414" spans="1:24" x14ac:dyDescent="0.25">
      <c r="A414" s="154" t="s">
        <v>708</v>
      </c>
      <c r="B414" s="154" t="s">
        <v>1350</v>
      </c>
      <c r="C414" s="154" t="s">
        <v>1355</v>
      </c>
      <c r="D414" s="154"/>
      <c r="E414" s="158">
        <v>36798</v>
      </c>
      <c r="F414" s="191" t="s">
        <v>300</v>
      </c>
      <c r="G414" s="195">
        <f t="shared" si="72"/>
        <v>17</v>
      </c>
      <c r="H414" s="156" t="str">
        <f t="shared" si="73"/>
        <v>JW</v>
      </c>
      <c r="I414" s="200">
        <v>43025</v>
      </c>
      <c r="J414" s="195">
        <f t="shared" si="74"/>
        <v>17</v>
      </c>
      <c r="K414" s="156" t="str">
        <f t="shared" si="75"/>
        <v>JW</v>
      </c>
      <c r="L414" s="196">
        <v>43046</v>
      </c>
      <c r="M414" s="195">
        <f t="shared" si="76"/>
        <v>17</v>
      </c>
      <c r="N414" s="156" t="str">
        <f t="shared" si="77"/>
        <v>JW</v>
      </c>
      <c r="O414" s="196">
        <v>43074</v>
      </c>
      <c r="P414" s="195">
        <f t="shared" si="78"/>
        <v>17</v>
      </c>
      <c r="Q414" s="156" t="str">
        <f t="shared" si="79"/>
        <v>JW</v>
      </c>
      <c r="R414" s="196">
        <v>43101</v>
      </c>
      <c r="S414" s="195">
        <f t="shared" si="80"/>
        <v>17</v>
      </c>
      <c r="T414" s="156" t="str">
        <f t="shared" si="81"/>
        <v>JW</v>
      </c>
      <c r="U414" s="196">
        <v>43116</v>
      </c>
      <c r="V414" s="195">
        <f t="shared" si="82"/>
        <v>17</v>
      </c>
      <c r="W414" s="156" t="str">
        <f t="shared" si="83"/>
        <v>JW</v>
      </c>
      <c r="X414" s="196">
        <v>43172</v>
      </c>
    </row>
    <row r="415" spans="1:24" x14ac:dyDescent="0.25">
      <c r="A415" s="154" t="s">
        <v>474</v>
      </c>
      <c r="B415" s="154" t="s">
        <v>1350</v>
      </c>
      <c r="C415" s="154" t="s">
        <v>1351</v>
      </c>
      <c r="D415" s="154"/>
      <c r="E415" s="158">
        <v>29554</v>
      </c>
      <c r="F415" s="191" t="s">
        <v>285</v>
      </c>
      <c r="G415" s="195">
        <f t="shared" si="72"/>
        <v>36</v>
      </c>
      <c r="H415" s="156" t="str">
        <f t="shared" si="73"/>
        <v>SM</v>
      </c>
      <c r="I415" s="200">
        <v>43025</v>
      </c>
      <c r="J415" s="195">
        <f t="shared" si="74"/>
        <v>36</v>
      </c>
      <c r="K415" s="156" t="str">
        <f t="shared" si="75"/>
        <v>SM</v>
      </c>
      <c r="L415" s="196">
        <v>43046</v>
      </c>
      <c r="M415" s="195">
        <f t="shared" si="76"/>
        <v>37</v>
      </c>
      <c r="N415" s="156" t="str">
        <f t="shared" si="77"/>
        <v>SM</v>
      </c>
      <c r="O415" s="196">
        <v>43074</v>
      </c>
      <c r="P415" s="195">
        <f t="shared" si="78"/>
        <v>37</v>
      </c>
      <c r="Q415" s="156" t="str">
        <f t="shared" si="79"/>
        <v>SM</v>
      </c>
      <c r="R415" s="196">
        <v>43101</v>
      </c>
      <c r="S415" s="195">
        <f t="shared" si="80"/>
        <v>37</v>
      </c>
      <c r="T415" s="156" t="str">
        <f t="shared" si="81"/>
        <v>SM</v>
      </c>
      <c r="U415" s="196">
        <v>43116</v>
      </c>
      <c r="V415" s="195">
        <f t="shared" si="82"/>
        <v>37</v>
      </c>
      <c r="W415" s="156" t="str">
        <f t="shared" si="83"/>
        <v>SM</v>
      </c>
      <c r="X415" s="196">
        <v>43172</v>
      </c>
    </row>
    <row r="416" spans="1:24" x14ac:dyDescent="0.25">
      <c r="A416" s="154" t="s">
        <v>567</v>
      </c>
      <c r="B416" s="154" t="s">
        <v>1350</v>
      </c>
      <c r="C416" s="154" t="s">
        <v>1359</v>
      </c>
      <c r="D416" s="154"/>
      <c r="E416" s="158">
        <v>31210</v>
      </c>
      <c r="F416" s="191" t="s">
        <v>285</v>
      </c>
      <c r="G416" s="195">
        <f t="shared" si="72"/>
        <v>32</v>
      </c>
      <c r="H416" s="156" t="str">
        <f t="shared" si="73"/>
        <v>SM</v>
      </c>
      <c r="I416" s="200">
        <v>43025</v>
      </c>
      <c r="J416" s="195">
        <f t="shared" si="74"/>
        <v>32</v>
      </c>
      <c r="K416" s="156" t="str">
        <f t="shared" si="75"/>
        <v>SM</v>
      </c>
      <c r="L416" s="196">
        <v>43046</v>
      </c>
      <c r="M416" s="195">
        <f t="shared" si="76"/>
        <v>32</v>
      </c>
      <c r="N416" s="156" t="str">
        <f t="shared" si="77"/>
        <v>SM</v>
      </c>
      <c r="O416" s="196">
        <v>43074</v>
      </c>
      <c r="P416" s="195">
        <f t="shared" si="78"/>
        <v>32</v>
      </c>
      <c r="Q416" s="156" t="str">
        <f t="shared" si="79"/>
        <v>SM</v>
      </c>
      <c r="R416" s="196">
        <v>43101</v>
      </c>
      <c r="S416" s="195">
        <f t="shared" si="80"/>
        <v>32</v>
      </c>
      <c r="T416" s="156" t="str">
        <f t="shared" si="81"/>
        <v>SM</v>
      </c>
      <c r="U416" s="196">
        <v>43116</v>
      </c>
      <c r="V416" s="195">
        <f t="shared" si="82"/>
        <v>32</v>
      </c>
      <c r="W416" s="156" t="str">
        <f t="shared" si="83"/>
        <v>SM</v>
      </c>
      <c r="X416" s="196">
        <v>43172</v>
      </c>
    </row>
    <row r="417" spans="1:24" x14ac:dyDescent="0.25">
      <c r="A417" s="164" t="s">
        <v>763</v>
      </c>
      <c r="B417" s="164" t="s">
        <v>761</v>
      </c>
      <c r="C417" s="154" t="s">
        <v>121</v>
      </c>
      <c r="D417" s="154"/>
      <c r="E417" s="167">
        <v>39385</v>
      </c>
      <c r="F417" s="190" t="s">
        <v>300</v>
      </c>
      <c r="G417" s="195">
        <f t="shared" si="72"/>
        <v>9</v>
      </c>
      <c r="H417" s="156" t="str">
        <f t="shared" si="73"/>
        <v>JG11</v>
      </c>
      <c r="I417" s="200">
        <v>43025</v>
      </c>
      <c r="J417" s="195">
        <f t="shared" si="74"/>
        <v>10</v>
      </c>
      <c r="K417" s="156" t="str">
        <f t="shared" si="75"/>
        <v>JG11</v>
      </c>
      <c r="L417" s="196">
        <v>43046</v>
      </c>
      <c r="M417" s="195">
        <f t="shared" si="76"/>
        <v>10</v>
      </c>
      <c r="N417" s="156" t="str">
        <f t="shared" si="77"/>
        <v>JG11</v>
      </c>
      <c r="O417" s="196">
        <v>43074</v>
      </c>
      <c r="P417" s="195">
        <f t="shared" si="78"/>
        <v>10</v>
      </c>
      <c r="Q417" s="156" t="str">
        <f t="shared" si="79"/>
        <v>JG11</v>
      </c>
      <c r="R417" s="196">
        <v>43101</v>
      </c>
      <c r="S417" s="195">
        <f t="shared" si="80"/>
        <v>10</v>
      </c>
      <c r="T417" s="156" t="str">
        <f t="shared" si="81"/>
        <v>JG11</v>
      </c>
      <c r="U417" s="196">
        <v>43116</v>
      </c>
      <c r="V417" s="195">
        <f t="shared" si="82"/>
        <v>10</v>
      </c>
      <c r="W417" s="156" t="str">
        <f t="shared" si="83"/>
        <v>JG11</v>
      </c>
      <c r="X417" s="196">
        <v>43172</v>
      </c>
    </row>
    <row r="418" spans="1:24" x14ac:dyDescent="0.25">
      <c r="A418" s="164" t="s">
        <v>303</v>
      </c>
      <c r="B418" s="164" t="s">
        <v>761</v>
      </c>
      <c r="C418" s="154" t="s">
        <v>765</v>
      </c>
      <c r="D418" s="154"/>
      <c r="E418" s="167">
        <v>26923</v>
      </c>
      <c r="F418" s="190" t="s">
        <v>285</v>
      </c>
      <c r="G418" s="195">
        <f t="shared" si="72"/>
        <v>44</v>
      </c>
      <c r="H418" s="156" t="str">
        <f t="shared" si="73"/>
        <v>V40</v>
      </c>
      <c r="I418" s="200">
        <v>43025</v>
      </c>
      <c r="J418" s="195">
        <f t="shared" si="74"/>
        <v>44</v>
      </c>
      <c r="K418" s="156" t="str">
        <f t="shared" si="75"/>
        <v>V40</v>
      </c>
      <c r="L418" s="196">
        <v>43046</v>
      </c>
      <c r="M418" s="195">
        <f t="shared" si="76"/>
        <v>44</v>
      </c>
      <c r="N418" s="156" t="str">
        <f t="shared" si="77"/>
        <v>V40</v>
      </c>
      <c r="O418" s="196">
        <v>43074</v>
      </c>
      <c r="P418" s="195">
        <f t="shared" si="78"/>
        <v>44</v>
      </c>
      <c r="Q418" s="156" t="str">
        <f t="shared" si="79"/>
        <v>V40</v>
      </c>
      <c r="R418" s="196">
        <v>43101</v>
      </c>
      <c r="S418" s="195">
        <f t="shared" si="80"/>
        <v>44</v>
      </c>
      <c r="T418" s="156" t="str">
        <f t="shared" si="81"/>
        <v>V40</v>
      </c>
      <c r="U418" s="196">
        <v>43116</v>
      </c>
      <c r="V418" s="195">
        <f t="shared" si="82"/>
        <v>44</v>
      </c>
      <c r="W418" s="156" t="str">
        <f t="shared" si="83"/>
        <v>V40</v>
      </c>
      <c r="X418" s="196">
        <v>43172</v>
      </c>
    </row>
    <row r="419" spans="1:24" x14ac:dyDescent="0.25">
      <c r="A419" s="164" t="s">
        <v>760</v>
      </c>
      <c r="B419" s="164" t="s">
        <v>761</v>
      </c>
      <c r="C419" s="154" t="s">
        <v>153</v>
      </c>
      <c r="D419" s="154"/>
      <c r="E419" s="167">
        <v>28857</v>
      </c>
      <c r="F419" s="190" t="s">
        <v>285</v>
      </c>
      <c r="G419" s="195">
        <f t="shared" si="72"/>
        <v>38</v>
      </c>
      <c r="H419" s="156" t="str">
        <f t="shared" si="73"/>
        <v>SM</v>
      </c>
      <c r="I419" s="200">
        <v>43025</v>
      </c>
      <c r="J419" s="195">
        <f t="shared" si="74"/>
        <v>38</v>
      </c>
      <c r="K419" s="156" t="str">
        <f t="shared" si="75"/>
        <v>SM</v>
      </c>
      <c r="L419" s="196">
        <v>43046</v>
      </c>
      <c r="M419" s="195">
        <f t="shared" si="76"/>
        <v>38</v>
      </c>
      <c r="N419" s="156" t="str">
        <f t="shared" si="77"/>
        <v>SM</v>
      </c>
      <c r="O419" s="196">
        <v>43074</v>
      </c>
      <c r="P419" s="195">
        <f t="shared" si="78"/>
        <v>39</v>
      </c>
      <c r="Q419" s="156" t="str">
        <f t="shared" si="79"/>
        <v>SM</v>
      </c>
      <c r="R419" s="196">
        <v>43101</v>
      </c>
      <c r="S419" s="195">
        <f t="shared" si="80"/>
        <v>39</v>
      </c>
      <c r="T419" s="156" t="str">
        <f t="shared" si="81"/>
        <v>SM</v>
      </c>
      <c r="U419" s="196">
        <v>43116</v>
      </c>
      <c r="V419" s="195">
        <f t="shared" si="82"/>
        <v>39</v>
      </c>
      <c r="W419" s="156" t="str">
        <f t="shared" si="83"/>
        <v>SM</v>
      </c>
      <c r="X419" s="196">
        <v>43172</v>
      </c>
    </row>
    <row r="420" spans="1:24" x14ac:dyDescent="0.25">
      <c r="A420" s="154" t="s">
        <v>1360</v>
      </c>
      <c r="B420" s="154" t="s">
        <v>761</v>
      </c>
      <c r="C420" s="154" t="s">
        <v>238</v>
      </c>
      <c r="D420" s="154"/>
      <c r="E420" s="158">
        <v>39177</v>
      </c>
      <c r="F420" s="191" t="s">
        <v>300</v>
      </c>
      <c r="G420" s="195">
        <f t="shared" si="72"/>
        <v>10</v>
      </c>
      <c r="H420" s="156" t="str">
        <f t="shared" si="73"/>
        <v>JG11</v>
      </c>
      <c r="I420" s="200">
        <v>43025</v>
      </c>
      <c r="J420" s="195">
        <f t="shared" si="74"/>
        <v>10</v>
      </c>
      <c r="K420" s="156" t="str">
        <f t="shared" si="75"/>
        <v>JG11</v>
      </c>
      <c r="L420" s="196">
        <v>43046</v>
      </c>
      <c r="M420" s="195">
        <f t="shared" si="76"/>
        <v>10</v>
      </c>
      <c r="N420" s="156" t="str">
        <f t="shared" si="77"/>
        <v>JG11</v>
      </c>
      <c r="O420" s="196">
        <v>43074</v>
      </c>
      <c r="P420" s="195">
        <f t="shared" si="78"/>
        <v>10</v>
      </c>
      <c r="Q420" s="156" t="str">
        <f t="shared" si="79"/>
        <v>JG11</v>
      </c>
      <c r="R420" s="196">
        <v>43101</v>
      </c>
      <c r="S420" s="195">
        <f t="shared" si="80"/>
        <v>10</v>
      </c>
      <c r="T420" s="156" t="str">
        <f t="shared" si="81"/>
        <v>JG11</v>
      </c>
      <c r="U420" s="196">
        <v>43116</v>
      </c>
      <c r="V420" s="195">
        <f t="shared" si="82"/>
        <v>10</v>
      </c>
      <c r="W420" s="156" t="str">
        <f t="shared" si="83"/>
        <v>JG11</v>
      </c>
      <c r="X420" s="196">
        <v>43172</v>
      </c>
    </row>
    <row r="421" spans="1:24" x14ac:dyDescent="0.25">
      <c r="A421" s="161" t="s">
        <v>767</v>
      </c>
      <c r="B421" s="161" t="s">
        <v>761</v>
      </c>
      <c r="C421" s="154" t="s">
        <v>196</v>
      </c>
      <c r="D421" s="154"/>
      <c r="E421" s="158">
        <v>39849</v>
      </c>
      <c r="F421" s="192" t="s">
        <v>285</v>
      </c>
      <c r="G421" s="195">
        <f t="shared" si="72"/>
        <v>8</v>
      </c>
      <c r="H421" s="156" t="str">
        <f t="shared" si="73"/>
        <v>JB11</v>
      </c>
      <c r="I421" s="200">
        <v>43025</v>
      </c>
      <c r="J421" s="195">
        <f t="shared" si="74"/>
        <v>8</v>
      </c>
      <c r="K421" s="156" t="str">
        <f t="shared" si="75"/>
        <v>JB11</v>
      </c>
      <c r="L421" s="196">
        <v>43046</v>
      </c>
      <c r="M421" s="195">
        <f t="shared" si="76"/>
        <v>8</v>
      </c>
      <c r="N421" s="156" t="str">
        <f t="shared" si="77"/>
        <v>JB11</v>
      </c>
      <c r="O421" s="196">
        <v>43074</v>
      </c>
      <c r="P421" s="195">
        <f t="shared" si="78"/>
        <v>8</v>
      </c>
      <c r="Q421" s="156" t="str">
        <f t="shared" si="79"/>
        <v>JB11</v>
      </c>
      <c r="R421" s="196">
        <v>43101</v>
      </c>
      <c r="S421" s="195">
        <f t="shared" si="80"/>
        <v>8</v>
      </c>
      <c r="T421" s="156" t="str">
        <f t="shared" si="81"/>
        <v>JB11</v>
      </c>
      <c r="U421" s="196">
        <v>43116</v>
      </c>
      <c r="V421" s="195">
        <f t="shared" si="82"/>
        <v>9</v>
      </c>
      <c r="W421" s="156" t="str">
        <f t="shared" si="83"/>
        <v>JB11</v>
      </c>
      <c r="X421" s="196">
        <v>43172</v>
      </c>
    </row>
    <row r="422" spans="1:24" x14ac:dyDescent="0.25">
      <c r="A422" s="154" t="s">
        <v>1356</v>
      </c>
      <c r="B422" s="154" t="s">
        <v>1357</v>
      </c>
      <c r="C422" s="154" t="s">
        <v>1358</v>
      </c>
      <c r="D422" s="154"/>
      <c r="E422" s="158">
        <v>36301</v>
      </c>
      <c r="F422" s="191" t="s">
        <v>285</v>
      </c>
      <c r="G422" s="195">
        <f t="shared" si="72"/>
        <v>18</v>
      </c>
      <c r="H422" s="156" t="str">
        <f t="shared" si="73"/>
        <v>JM</v>
      </c>
      <c r="I422" s="200">
        <v>43025</v>
      </c>
      <c r="J422" s="195">
        <f t="shared" si="74"/>
        <v>18</v>
      </c>
      <c r="K422" s="156" t="str">
        <f t="shared" si="75"/>
        <v>JM</v>
      </c>
      <c r="L422" s="196">
        <v>43046</v>
      </c>
      <c r="M422" s="195">
        <f t="shared" si="76"/>
        <v>18</v>
      </c>
      <c r="N422" s="156" t="str">
        <f t="shared" si="77"/>
        <v>JM</v>
      </c>
      <c r="O422" s="196">
        <v>43074</v>
      </c>
      <c r="P422" s="195">
        <f t="shared" si="78"/>
        <v>18</v>
      </c>
      <c r="Q422" s="156" t="str">
        <f t="shared" si="79"/>
        <v>JM</v>
      </c>
      <c r="R422" s="196">
        <v>43101</v>
      </c>
      <c r="S422" s="195">
        <f t="shared" si="80"/>
        <v>18</v>
      </c>
      <c r="T422" s="156" t="str">
        <f t="shared" si="81"/>
        <v>JM</v>
      </c>
      <c r="U422" s="196">
        <v>43116</v>
      </c>
      <c r="V422" s="195">
        <f t="shared" si="82"/>
        <v>18</v>
      </c>
      <c r="W422" s="156" t="str">
        <f t="shared" si="83"/>
        <v>JM</v>
      </c>
      <c r="X422" s="196">
        <v>43172</v>
      </c>
    </row>
    <row r="423" spans="1:24" x14ac:dyDescent="0.25">
      <c r="A423" s="154" t="s">
        <v>1361</v>
      </c>
      <c r="B423" s="154" t="s">
        <v>1362</v>
      </c>
      <c r="C423" s="154" t="s">
        <v>1363</v>
      </c>
      <c r="D423" s="154"/>
      <c r="E423" s="158">
        <v>39401</v>
      </c>
      <c r="F423" s="191" t="s">
        <v>285</v>
      </c>
      <c r="G423" s="195">
        <f t="shared" si="72"/>
        <v>9</v>
      </c>
      <c r="H423" s="156" t="str">
        <f t="shared" si="73"/>
        <v>JB11</v>
      </c>
      <c r="I423" s="200">
        <v>43025</v>
      </c>
      <c r="J423" s="195">
        <f t="shared" si="74"/>
        <v>9</v>
      </c>
      <c r="K423" s="156" t="str">
        <f t="shared" si="75"/>
        <v>JB11</v>
      </c>
      <c r="L423" s="196">
        <v>43046</v>
      </c>
      <c r="M423" s="195">
        <f t="shared" si="76"/>
        <v>10</v>
      </c>
      <c r="N423" s="156" t="str">
        <f t="shared" si="77"/>
        <v>JB11</v>
      </c>
      <c r="O423" s="196">
        <v>43074</v>
      </c>
      <c r="P423" s="195">
        <f t="shared" si="78"/>
        <v>10</v>
      </c>
      <c r="Q423" s="156" t="str">
        <f t="shared" si="79"/>
        <v>JB11</v>
      </c>
      <c r="R423" s="196">
        <v>43101</v>
      </c>
      <c r="S423" s="195">
        <f t="shared" si="80"/>
        <v>10</v>
      </c>
      <c r="T423" s="156" t="str">
        <f t="shared" si="81"/>
        <v>JB11</v>
      </c>
      <c r="U423" s="196">
        <v>43116</v>
      </c>
      <c r="V423" s="195">
        <f t="shared" si="82"/>
        <v>10</v>
      </c>
      <c r="W423" s="156" t="str">
        <f t="shared" si="83"/>
        <v>JB11</v>
      </c>
      <c r="X423" s="196">
        <v>43172</v>
      </c>
    </row>
    <row r="424" spans="1:24" x14ac:dyDescent="0.25">
      <c r="A424" s="161" t="s">
        <v>769</v>
      </c>
      <c r="B424" s="161" t="s">
        <v>770</v>
      </c>
      <c r="C424" s="154" t="s">
        <v>104</v>
      </c>
      <c r="D424" s="154"/>
      <c r="E424" s="158">
        <v>25562</v>
      </c>
      <c r="F424" s="192" t="s">
        <v>300</v>
      </c>
      <c r="G424" s="195">
        <f t="shared" si="72"/>
        <v>47</v>
      </c>
      <c r="H424" s="156" t="str">
        <f t="shared" si="73"/>
        <v>F45</v>
      </c>
      <c r="I424" s="200">
        <v>43025</v>
      </c>
      <c r="J424" s="195">
        <f t="shared" si="74"/>
        <v>47</v>
      </c>
      <c r="K424" s="156" t="str">
        <f t="shared" si="75"/>
        <v>F45</v>
      </c>
      <c r="L424" s="196">
        <v>43046</v>
      </c>
      <c r="M424" s="195">
        <f t="shared" si="76"/>
        <v>47</v>
      </c>
      <c r="N424" s="156" t="str">
        <f t="shared" si="77"/>
        <v>F45</v>
      </c>
      <c r="O424" s="196">
        <v>43074</v>
      </c>
      <c r="P424" s="195">
        <f t="shared" si="78"/>
        <v>48</v>
      </c>
      <c r="Q424" s="156" t="str">
        <f t="shared" si="79"/>
        <v>F45</v>
      </c>
      <c r="R424" s="196">
        <v>43101</v>
      </c>
      <c r="S424" s="195">
        <f t="shared" si="80"/>
        <v>48</v>
      </c>
      <c r="T424" s="156" t="str">
        <f t="shared" si="81"/>
        <v>F45</v>
      </c>
      <c r="U424" s="196">
        <v>43116</v>
      </c>
      <c r="V424" s="195">
        <f t="shared" si="82"/>
        <v>48</v>
      </c>
      <c r="W424" s="156" t="str">
        <f t="shared" si="83"/>
        <v>F45</v>
      </c>
      <c r="X424" s="196">
        <v>43172</v>
      </c>
    </row>
    <row r="425" spans="1:24" x14ac:dyDescent="0.25">
      <c r="A425" s="154" t="s">
        <v>772</v>
      </c>
      <c r="B425" s="154" t="s">
        <v>770</v>
      </c>
      <c r="C425" s="154" t="s">
        <v>66</v>
      </c>
      <c r="D425" s="154"/>
      <c r="E425" s="158">
        <v>36187</v>
      </c>
      <c r="F425" s="191" t="s">
        <v>285</v>
      </c>
      <c r="G425" s="195">
        <f t="shared" si="72"/>
        <v>18</v>
      </c>
      <c r="H425" s="156" t="str">
        <f t="shared" si="73"/>
        <v>JM</v>
      </c>
      <c r="I425" s="200">
        <v>43025</v>
      </c>
      <c r="J425" s="195">
        <f t="shared" si="74"/>
        <v>18</v>
      </c>
      <c r="K425" s="156" t="str">
        <f t="shared" si="75"/>
        <v>JM</v>
      </c>
      <c r="L425" s="196">
        <v>43046</v>
      </c>
      <c r="M425" s="195">
        <f t="shared" si="76"/>
        <v>18</v>
      </c>
      <c r="N425" s="156" t="str">
        <f t="shared" si="77"/>
        <v>JM</v>
      </c>
      <c r="O425" s="196">
        <v>43074</v>
      </c>
      <c r="P425" s="195">
        <f t="shared" si="78"/>
        <v>18</v>
      </c>
      <c r="Q425" s="156" t="str">
        <f t="shared" si="79"/>
        <v>JM</v>
      </c>
      <c r="R425" s="196">
        <v>43101</v>
      </c>
      <c r="S425" s="195">
        <f t="shared" si="80"/>
        <v>18</v>
      </c>
      <c r="T425" s="156" t="str">
        <f t="shared" si="81"/>
        <v>JM</v>
      </c>
      <c r="U425" s="196">
        <v>43116</v>
      </c>
      <c r="V425" s="195">
        <f t="shared" si="82"/>
        <v>19</v>
      </c>
      <c r="W425" s="156" t="str">
        <f t="shared" si="83"/>
        <v>SM</v>
      </c>
      <c r="X425" s="196">
        <v>43172</v>
      </c>
    </row>
    <row r="426" spans="1:24" x14ac:dyDescent="0.25">
      <c r="A426" s="154" t="s">
        <v>774</v>
      </c>
      <c r="B426" s="154" t="s">
        <v>770</v>
      </c>
      <c r="C426" s="154" t="s">
        <v>162</v>
      </c>
      <c r="D426" s="154"/>
      <c r="E426" s="158">
        <v>36790</v>
      </c>
      <c r="F426" s="191" t="s">
        <v>285</v>
      </c>
      <c r="G426" s="195">
        <f t="shared" si="72"/>
        <v>17</v>
      </c>
      <c r="H426" s="156" t="str">
        <f t="shared" si="73"/>
        <v>JM</v>
      </c>
      <c r="I426" s="200">
        <v>43025</v>
      </c>
      <c r="J426" s="195">
        <f t="shared" si="74"/>
        <v>17</v>
      </c>
      <c r="K426" s="156" t="str">
        <f t="shared" si="75"/>
        <v>JM</v>
      </c>
      <c r="L426" s="196">
        <v>43046</v>
      </c>
      <c r="M426" s="195">
        <f t="shared" si="76"/>
        <v>17</v>
      </c>
      <c r="N426" s="156" t="str">
        <f t="shared" si="77"/>
        <v>JM</v>
      </c>
      <c r="O426" s="196">
        <v>43074</v>
      </c>
      <c r="P426" s="195">
        <f t="shared" si="78"/>
        <v>17</v>
      </c>
      <c r="Q426" s="156" t="str">
        <f t="shared" si="79"/>
        <v>JM</v>
      </c>
      <c r="R426" s="196">
        <v>43101</v>
      </c>
      <c r="S426" s="195">
        <f t="shared" si="80"/>
        <v>17</v>
      </c>
      <c r="T426" s="156" t="str">
        <f t="shared" si="81"/>
        <v>JM</v>
      </c>
      <c r="U426" s="196">
        <v>43116</v>
      </c>
      <c r="V426" s="195">
        <f t="shared" si="82"/>
        <v>17</v>
      </c>
      <c r="W426" s="156" t="str">
        <f t="shared" si="83"/>
        <v>JM</v>
      </c>
      <c r="X426" s="196">
        <v>43172</v>
      </c>
    </row>
    <row r="427" spans="1:24" x14ac:dyDescent="0.25">
      <c r="A427" s="154" t="s">
        <v>390</v>
      </c>
      <c r="B427" s="154" t="s">
        <v>770</v>
      </c>
      <c r="C427" s="154" t="s">
        <v>92</v>
      </c>
      <c r="D427" s="154"/>
      <c r="E427" s="158">
        <v>24717</v>
      </c>
      <c r="F427" s="191" t="s">
        <v>285</v>
      </c>
      <c r="G427" s="195">
        <f t="shared" si="72"/>
        <v>50</v>
      </c>
      <c r="H427" s="156" t="str">
        <f t="shared" si="73"/>
        <v>V50</v>
      </c>
      <c r="I427" s="200">
        <v>43025</v>
      </c>
      <c r="J427" s="195">
        <f t="shared" si="74"/>
        <v>50</v>
      </c>
      <c r="K427" s="156" t="str">
        <f t="shared" si="75"/>
        <v>V50</v>
      </c>
      <c r="L427" s="196">
        <v>43046</v>
      </c>
      <c r="M427" s="195">
        <f t="shared" si="76"/>
        <v>50</v>
      </c>
      <c r="N427" s="156" t="str">
        <f t="shared" si="77"/>
        <v>V50</v>
      </c>
      <c r="O427" s="196">
        <v>43074</v>
      </c>
      <c r="P427" s="195">
        <f t="shared" si="78"/>
        <v>50</v>
      </c>
      <c r="Q427" s="156" t="str">
        <f t="shared" si="79"/>
        <v>V50</v>
      </c>
      <c r="R427" s="196">
        <v>43101</v>
      </c>
      <c r="S427" s="195">
        <f t="shared" si="80"/>
        <v>50</v>
      </c>
      <c r="T427" s="156" t="str">
        <f t="shared" si="81"/>
        <v>V50</v>
      </c>
      <c r="U427" s="196">
        <v>43116</v>
      </c>
      <c r="V427" s="195">
        <f t="shared" si="82"/>
        <v>50</v>
      </c>
      <c r="W427" s="156" t="str">
        <f t="shared" si="83"/>
        <v>V50</v>
      </c>
      <c r="X427" s="196">
        <v>43172</v>
      </c>
    </row>
    <row r="428" spans="1:24" x14ac:dyDescent="0.25">
      <c r="A428" s="154" t="s">
        <v>777</v>
      </c>
      <c r="B428" s="154" t="s">
        <v>778</v>
      </c>
      <c r="C428" s="154" t="s">
        <v>90</v>
      </c>
      <c r="D428" s="154"/>
      <c r="E428" s="158">
        <v>29347</v>
      </c>
      <c r="F428" s="191" t="s">
        <v>285</v>
      </c>
      <c r="G428" s="195">
        <f t="shared" si="72"/>
        <v>37</v>
      </c>
      <c r="H428" s="156" t="str">
        <f t="shared" si="73"/>
        <v>SM</v>
      </c>
      <c r="I428" s="200">
        <v>43025</v>
      </c>
      <c r="J428" s="195">
        <f t="shared" si="74"/>
        <v>37</v>
      </c>
      <c r="K428" s="156" t="str">
        <f t="shared" si="75"/>
        <v>SM</v>
      </c>
      <c r="L428" s="196">
        <v>43046</v>
      </c>
      <c r="M428" s="195">
        <f t="shared" si="76"/>
        <v>37</v>
      </c>
      <c r="N428" s="156" t="str">
        <f t="shared" si="77"/>
        <v>SM</v>
      </c>
      <c r="O428" s="196">
        <v>43074</v>
      </c>
      <c r="P428" s="195">
        <f t="shared" si="78"/>
        <v>37</v>
      </c>
      <c r="Q428" s="156" t="str">
        <f t="shared" si="79"/>
        <v>SM</v>
      </c>
      <c r="R428" s="196">
        <v>43101</v>
      </c>
      <c r="S428" s="195">
        <f t="shared" si="80"/>
        <v>37</v>
      </c>
      <c r="T428" s="156" t="str">
        <f t="shared" si="81"/>
        <v>SM</v>
      </c>
      <c r="U428" s="196">
        <v>43116</v>
      </c>
      <c r="V428" s="195">
        <f t="shared" si="82"/>
        <v>37</v>
      </c>
      <c r="W428" s="156" t="str">
        <f t="shared" si="83"/>
        <v>SM</v>
      </c>
      <c r="X428" s="196">
        <v>43172</v>
      </c>
    </row>
    <row r="429" spans="1:24" x14ac:dyDescent="0.25">
      <c r="A429" s="154" t="s">
        <v>777</v>
      </c>
      <c r="B429" s="154" t="s">
        <v>778</v>
      </c>
      <c r="C429" s="255" t="s">
        <v>90</v>
      </c>
      <c r="D429" s="255"/>
      <c r="E429" s="158">
        <v>29347</v>
      </c>
      <c r="F429" s="191" t="s">
        <v>285</v>
      </c>
      <c r="G429" s="195">
        <f t="shared" si="72"/>
        <v>37</v>
      </c>
      <c r="H429" s="156" t="str">
        <f t="shared" si="73"/>
        <v>SM</v>
      </c>
      <c r="I429" s="200">
        <v>43025</v>
      </c>
      <c r="J429" s="195">
        <f t="shared" si="74"/>
        <v>37</v>
      </c>
      <c r="K429" s="156" t="str">
        <f t="shared" si="75"/>
        <v>SM</v>
      </c>
      <c r="L429" s="196">
        <v>43046</v>
      </c>
      <c r="M429" s="195">
        <f t="shared" si="76"/>
        <v>37</v>
      </c>
      <c r="N429" s="156" t="str">
        <f t="shared" si="77"/>
        <v>SM</v>
      </c>
      <c r="O429" s="196">
        <v>43074</v>
      </c>
      <c r="P429" s="195">
        <f t="shared" si="78"/>
        <v>37</v>
      </c>
      <c r="Q429" s="156" t="str">
        <f t="shared" si="79"/>
        <v>SM</v>
      </c>
      <c r="R429" s="196">
        <v>43101</v>
      </c>
      <c r="S429" s="195">
        <f t="shared" si="80"/>
        <v>37</v>
      </c>
      <c r="T429" s="156" t="str">
        <f t="shared" si="81"/>
        <v>SM</v>
      </c>
      <c r="U429" s="196">
        <v>43116</v>
      </c>
      <c r="V429" s="195">
        <f t="shared" si="82"/>
        <v>37</v>
      </c>
      <c r="W429" s="156" t="str">
        <f t="shared" si="83"/>
        <v>SM</v>
      </c>
      <c r="X429" s="196">
        <v>43172</v>
      </c>
    </row>
    <row r="430" spans="1:24" x14ac:dyDescent="0.25">
      <c r="A430" s="154" t="s">
        <v>1461</v>
      </c>
      <c r="B430" s="154" t="s">
        <v>778</v>
      </c>
      <c r="C430" s="255" t="s">
        <v>1454</v>
      </c>
      <c r="D430" s="255"/>
      <c r="E430" s="158">
        <v>33144</v>
      </c>
      <c r="F430" s="191" t="s">
        <v>300</v>
      </c>
      <c r="G430" s="195">
        <f t="shared" si="72"/>
        <v>27</v>
      </c>
      <c r="H430" s="156" t="str">
        <f t="shared" si="73"/>
        <v>SW</v>
      </c>
      <c r="I430" s="200">
        <v>43025</v>
      </c>
      <c r="J430" s="195">
        <f t="shared" si="74"/>
        <v>27</v>
      </c>
      <c r="K430" s="156" t="str">
        <f t="shared" si="75"/>
        <v>SW</v>
      </c>
      <c r="L430" s="196">
        <v>43046</v>
      </c>
      <c r="M430" s="195">
        <f t="shared" si="76"/>
        <v>27</v>
      </c>
      <c r="N430" s="156" t="str">
        <f t="shared" si="77"/>
        <v>SW</v>
      </c>
      <c r="O430" s="196">
        <v>43074</v>
      </c>
      <c r="P430" s="195">
        <f t="shared" si="78"/>
        <v>27</v>
      </c>
      <c r="Q430" s="156" t="str">
        <f t="shared" si="79"/>
        <v>SW</v>
      </c>
      <c r="R430" s="196">
        <v>43101</v>
      </c>
      <c r="S430" s="195">
        <f t="shared" si="80"/>
        <v>27</v>
      </c>
      <c r="T430" s="156" t="str">
        <f t="shared" si="81"/>
        <v>SW</v>
      </c>
      <c r="U430" s="196">
        <v>43116</v>
      </c>
      <c r="V430" s="195">
        <f t="shared" si="82"/>
        <v>27</v>
      </c>
      <c r="W430" s="156" t="str">
        <f t="shared" si="83"/>
        <v>SW</v>
      </c>
      <c r="X430" s="196">
        <v>43172</v>
      </c>
    </row>
    <row r="431" spans="1:24" x14ac:dyDescent="0.25">
      <c r="A431" s="154" t="s">
        <v>746</v>
      </c>
      <c r="B431" s="154" t="s">
        <v>780</v>
      </c>
      <c r="C431" s="154" t="s">
        <v>781</v>
      </c>
      <c r="D431" s="154"/>
      <c r="E431" s="158">
        <v>26091</v>
      </c>
      <c r="F431" s="191" t="s">
        <v>285</v>
      </c>
      <c r="G431" s="195">
        <f t="shared" si="72"/>
        <v>46</v>
      </c>
      <c r="H431" s="156" t="str">
        <f t="shared" si="73"/>
        <v>V45</v>
      </c>
      <c r="I431" s="200">
        <v>43025</v>
      </c>
      <c r="J431" s="195">
        <f t="shared" si="74"/>
        <v>46</v>
      </c>
      <c r="K431" s="156" t="str">
        <f t="shared" si="75"/>
        <v>V45</v>
      </c>
      <c r="L431" s="196">
        <v>43046</v>
      </c>
      <c r="M431" s="195">
        <f t="shared" si="76"/>
        <v>46</v>
      </c>
      <c r="N431" s="156" t="str">
        <f t="shared" si="77"/>
        <v>V45</v>
      </c>
      <c r="O431" s="196">
        <v>43074</v>
      </c>
      <c r="P431" s="195">
        <f t="shared" si="78"/>
        <v>46</v>
      </c>
      <c r="Q431" s="156" t="str">
        <f t="shared" si="79"/>
        <v>V45</v>
      </c>
      <c r="R431" s="196">
        <v>43101</v>
      </c>
      <c r="S431" s="195">
        <f t="shared" si="80"/>
        <v>46</v>
      </c>
      <c r="T431" s="156" t="str">
        <f t="shared" si="81"/>
        <v>V45</v>
      </c>
      <c r="U431" s="196">
        <v>43116</v>
      </c>
      <c r="V431" s="195">
        <f t="shared" si="82"/>
        <v>46</v>
      </c>
      <c r="W431" s="156" t="str">
        <f t="shared" si="83"/>
        <v>V45</v>
      </c>
      <c r="X431" s="196">
        <v>43172</v>
      </c>
    </row>
    <row r="432" spans="1:24" x14ac:dyDescent="0.25">
      <c r="A432" s="154" t="s">
        <v>420</v>
      </c>
      <c r="B432" s="154" t="s">
        <v>1080</v>
      </c>
      <c r="C432" s="154" t="s">
        <v>1364</v>
      </c>
      <c r="D432" s="154"/>
      <c r="E432" s="158">
        <v>36226</v>
      </c>
      <c r="F432" s="191" t="s">
        <v>300</v>
      </c>
      <c r="G432" s="195">
        <f t="shared" si="72"/>
        <v>18</v>
      </c>
      <c r="H432" s="156" t="str">
        <f t="shared" si="73"/>
        <v>JW</v>
      </c>
      <c r="I432" s="200">
        <v>43025</v>
      </c>
      <c r="J432" s="195">
        <f t="shared" si="74"/>
        <v>18</v>
      </c>
      <c r="K432" s="156" t="str">
        <f t="shared" si="75"/>
        <v>JW</v>
      </c>
      <c r="L432" s="196">
        <v>43046</v>
      </c>
      <c r="M432" s="195">
        <f t="shared" si="76"/>
        <v>18</v>
      </c>
      <c r="N432" s="156" t="str">
        <f t="shared" si="77"/>
        <v>JW</v>
      </c>
      <c r="O432" s="196">
        <v>43074</v>
      </c>
      <c r="P432" s="195">
        <f t="shared" si="78"/>
        <v>18</v>
      </c>
      <c r="Q432" s="156" t="str">
        <f t="shared" si="79"/>
        <v>JW</v>
      </c>
      <c r="R432" s="196">
        <v>43101</v>
      </c>
      <c r="S432" s="195">
        <f t="shared" si="80"/>
        <v>18</v>
      </c>
      <c r="T432" s="156" t="str">
        <f t="shared" si="81"/>
        <v>JW</v>
      </c>
      <c r="U432" s="196">
        <v>43116</v>
      </c>
      <c r="V432" s="195">
        <f t="shared" si="82"/>
        <v>19</v>
      </c>
      <c r="W432" s="156" t="str">
        <f t="shared" si="83"/>
        <v>SW</v>
      </c>
      <c r="X432" s="196">
        <v>43172</v>
      </c>
    </row>
    <row r="433" spans="1:24" x14ac:dyDescent="0.25">
      <c r="A433" s="154" t="s">
        <v>390</v>
      </c>
      <c r="B433" s="154" t="s">
        <v>783</v>
      </c>
      <c r="C433" s="154" t="s">
        <v>87</v>
      </c>
      <c r="D433" s="154"/>
      <c r="E433" s="158">
        <v>29181</v>
      </c>
      <c r="F433" s="191" t="s">
        <v>285</v>
      </c>
      <c r="G433" s="195">
        <f t="shared" si="72"/>
        <v>37</v>
      </c>
      <c r="H433" s="156" t="str">
        <f t="shared" si="73"/>
        <v>SM</v>
      </c>
      <c r="I433" s="200">
        <v>43025</v>
      </c>
      <c r="J433" s="195">
        <f t="shared" si="74"/>
        <v>37</v>
      </c>
      <c r="K433" s="156" t="str">
        <f t="shared" si="75"/>
        <v>SM</v>
      </c>
      <c r="L433" s="196">
        <v>43046</v>
      </c>
      <c r="M433" s="195">
        <f t="shared" si="76"/>
        <v>38</v>
      </c>
      <c r="N433" s="156" t="str">
        <f t="shared" si="77"/>
        <v>SM</v>
      </c>
      <c r="O433" s="196">
        <v>43074</v>
      </c>
      <c r="P433" s="195">
        <f t="shared" si="78"/>
        <v>38</v>
      </c>
      <c r="Q433" s="156" t="str">
        <f t="shared" si="79"/>
        <v>SM</v>
      </c>
      <c r="R433" s="196">
        <v>43101</v>
      </c>
      <c r="S433" s="195">
        <f t="shared" si="80"/>
        <v>38</v>
      </c>
      <c r="T433" s="156" t="str">
        <f t="shared" si="81"/>
        <v>SM</v>
      </c>
      <c r="U433" s="196">
        <v>43116</v>
      </c>
      <c r="V433" s="195">
        <f t="shared" si="82"/>
        <v>38</v>
      </c>
      <c r="W433" s="156" t="str">
        <f t="shared" si="83"/>
        <v>SM</v>
      </c>
      <c r="X433" s="196">
        <v>43172</v>
      </c>
    </row>
    <row r="434" spans="1:24" x14ac:dyDescent="0.25">
      <c r="A434" s="154" t="s">
        <v>785</v>
      </c>
      <c r="B434" s="154" t="s">
        <v>786</v>
      </c>
      <c r="C434" s="154" t="s">
        <v>787</v>
      </c>
      <c r="D434" s="154"/>
      <c r="E434" s="174">
        <v>38762</v>
      </c>
      <c r="F434" s="191" t="s">
        <v>285</v>
      </c>
      <c r="G434" s="195">
        <f t="shared" si="72"/>
        <v>11</v>
      </c>
      <c r="H434" s="156" t="str">
        <f t="shared" si="73"/>
        <v>JB13</v>
      </c>
      <c r="I434" s="200">
        <v>43025</v>
      </c>
      <c r="J434" s="195">
        <f t="shared" si="74"/>
        <v>11</v>
      </c>
      <c r="K434" s="156" t="str">
        <f t="shared" si="75"/>
        <v>JB13</v>
      </c>
      <c r="L434" s="196">
        <v>43046</v>
      </c>
      <c r="M434" s="195">
        <f t="shared" si="76"/>
        <v>11</v>
      </c>
      <c r="N434" s="156" t="str">
        <f t="shared" si="77"/>
        <v>JB13</v>
      </c>
      <c r="O434" s="196">
        <v>43074</v>
      </c>
      <c r="P434" s="195">
        <f t="shared" si="78"/>
        <v>11</v>
      </c>
      <c r="Q434" s="156" t="str">
        <f t="shared" si="79"/>
        <v>JB13</v>
      </c>
      <c r="R434" s="196">
        <v>43101</v>
      </c>
      <c r="S434" s="195">
        <f t="shared" si="80"/>
        <v>11</v>
      </c>
      <c r="T434" s="156" t="str">
        <f t="shared" si="81"/>
        <v>JB13</v>
      </c>
      <c r="U434" s="196">
        <v>43116</v>
      </c>
      <c r="V434" s="195">
        <f t="shared" si="82"/>
        <v>12</v>
      </c>
      <c r="W434" s="156" t="str">
        <f t="shared" si="83"/>
        <v>JB13</v>
      </c>
      <c r="X434" s="196">
        <v>43172</v>
      </c>
    </row>
    <row r="435" spans="1:24" x14ac:dyDescent="0.25">
      <c r="A435" s="154" t="s">
        <v>712</v>
      </c>
      <c r="B435" s="154" t="s">
        <v>786</v>
      </c>
      <c r="C435" s="154" t="s">
        <v>108</v>
      </c>
      <c r="D435" s="154"/>
      <c r="E435" s="174">
        <v>25486</v>
      </c>
      <c r="F435" s="191" t="s">
        <v>285</v>
      </c>
      <c r="G435" s="195">
        <f t="shared" si="72"/>
        <v>48</v>
      </c>
      <c r="H435" s="156" t="str">
        <f t="shared" si="73"/>
        <v>V45</v>
      </c>
      <c r="I435" s="200">
        <v>43025</v>
      </c>
      <c r="J435" s="195">
        <f t="shared" si="74"/>
        <v>48</v>
      </c>
      <c r="K435" s="156" t="str">
        <f t="shared" si="75"/>
        <v>V45</v>
      </c>
      <c r="L435" s="196">
        <v>43046</v>
      </c>
      <c r="M435" s="195">
        <f t="shared" si="76"/>
        <v>48</v>
      </c>
      <c r="N435" s="156" t="str">
        <f t="shared" si="77"/>
        <v>V45</v>
      </c>
      <c r="O435" s="196">
        <v>43074</v>
      </c>
      <c r="P435" s="195">
        <f t="shared" si="78"/>
        <v>48</v>
      </c>
      <c r="Q435" s="156" t="str">
        <f t="shared" si="79"/>
        <v>V45</v>
      </c>
      <c r="R435" s="196">
        <v>43101</v>
      </c>
      <c r="S435" s="195">
        <f t="shared" si="80"/>
        <v>48</v>
      </c>
      <c r="T435" s="156" t="str">
        <f t="shared" si="81"/>
        <v>V45</v>
      </c>
      <c r="U435" s="196">
        <v>43116</v>
      </c>
      <c r="V435" s="195">
        <f t="shared" si="82"/>
        <v>48</v>
      </c>
      <c r="W435" s="156" t="str">
        <f t="shared" si="83"/>
        <v>V45</v>
      </c>
      <c r="X435" s="196">
        <v>43172</v>
      </c>
    </row>
    <row r="436" spans="1:24" x14ac:dyDescent="0.25">
      <c r="A436" s="154" t="s">
        <v>410</v>
      </c>
      <c r="B436" s="154" t="s">
        <v>786</v>
      </c>
      <c r="C436" s="154" t="s">
        <v>48</v>
      </c>
      <c r="D436" s="154"/>
      <c r="E436" s="174">
        <v>37618</v>
      </c>
      <c r="F436" s="191" t="s">
        <v>285</v>
      </c>
      <c r="G436" s="195">
        <f t="shared" si="72"/>
        <v>14</v>
      </c>
      <c r="H436" s="156" t="str">
        <f t="shared" si="73"/>
        <v>JB15</v>
      </c>
      <c r="I436" s="200">
        <v>43025</v>
      </c>
      <c r="J436" s="195">
        <f t="shared" si="74"/>
        <v>14</v>
      </c>
      <c r="K436" s="156" t="str">
        <f t="shared" si="75"/>
        <v>JB15</v>
      </c>
      <c r="L436" s="196">
        <v>43046</v>
      </c>
      <c r="M436" s="195">
        <f t="shared" si="76"/>
        <v>14</v>
      </c>
      <c r="N436" s="156" t="str">
        <f t="shared" si="77"/>
        <v>JB15</v>
      </c>
      <c r="O436" s="196">
        <v>43074</v>
      </c>
      <c r="P436" s="195">
        <f t="shared" si="78"/>
        <v>15</v>
      </c>
      <c r="Q436" s="156" t="str">
        <f t="shared" si="79"/>
        <v>JB17</v>
      </c>
      <c r="R436" s="196">
        <v>43101</v>
      </c>
      <c r="S436" s="195">
        <f t="shared" si="80"/>
        <v>15</v>
      </c>
      <c r="T436" s="156" t="str">
        <f t="shared" si="81"/>
        <v>JB17</v>
      </c>
      <c r="U436" s="196">
        <v>43116</v>
      </c>
      <c r="V436" s="195">
        <f t="shared" si="82"/>
        <v>15</v>
      </c>
      <c r="W436" s="156" t="str">
        <f t="shared" si="83"/>
        <v>JB17</v>
      </c>
      <c r="X436" s="196">
        <v>43172</v>
      </c>
    </row>
    <row r="437" spans="1:24" x14ac:dyDescent="0.25">
      <c r="A437" s="154" t="s">
        <v>1365</v>
      </c>
      <c r="B437" s="154" t="s">
        <v>1366</v>
      </c>
      <c r="C437" s="154" t="s">
        <v>1367</v>
      </c>
      <c r="D437" s="154"/>
      <c r="E437" s="174">
        <v>29528</v>
      </c>
      <c r="F437" s="185" t="s">
        <v>285</v>
      </c>
      <c r="G437" s="195">
        <f t="shared" si="72"/>
        <v>36</v>
      </c>
      <c r="H437" s="156" t="str">
        <f t="shared" si="73"/>
        <v>SM</v>
      </c>
      <c r="I437" s="200">
        <v>43025</v>
      </c>
      <c r="J437" s="195">
        <f t="shared" si="74"/>
        <v>37</v>
      </c>
      <c r="K437" s="156" t="str">
        <f t="shared" si="75"/>
        <v>SM</v>
      </c>
      <c r="L437" s="196">
        <v>43046</v>
      </c>
      <c r="M437" s="195">
        <f t="shared" si="76"/>
        <v>37</v>
      </c>
      <c r="N437" s="156" t="str">
        <f t="shared" si="77"/>
        <v>SM</v>
      </c>
      <c r="O437" s="196">
        <v>43074</v>
      </c>
      <c r="P437" s="195">
        <f t="shared" si="78"/>
        <v>37</v>
      </c>
      <c r="Q437" s="156" t="str">
        <f t="shared" si="79"/>
        <v>SM</v>
      </c>
      <c r="R437" s="196">
        <v>43101</v>
      </c>
      <c r="S437" s="195">
        <f t="shared" si="80"/>
        <v>37</v>
      </c>
      <c r="T437" s="156" t="str">
        <f t="shared" si="81"/>
        <v>SM</v>
      </c>
      <c r="U437" s="196">
        <v>43116</v>
      </c>
      <c r="V437" s="195">
        <f t="shared" si="82"/>
        <v>37</v>
      </c>
      <c r="W437" s="156" t="str">
        <f t="shared" si="83"/>
        <v>SM</v>
      </c>
      <c r="X437" s="196">
        <v>43172</v>
      </c>
    </row>
    <row r="438" spans="1:24" x14ac:dyDescent="0.25">
      <c r="A438" s="154" t="s">
        <v>289</v>
      </c>
      <c r="B438" s="154" t="s">
        <v>1462</v>
      </c>
      <c r="C438" s="255" t="s">
        <v>266</v>
      </c>
      <c r="D438" s="255"/>
      <c r="E438" s="174">
        <v>30010</v>
      </c>
      <c r="F438" s="191" t="s">
        <v>285</v>
      </c>
      <c r="G438" s="195">
        <f t="shared" si="72"/>
        <v>35</v>
      </c>
      <c r="H438" s="156" t="str">
        <f t="shared" si="73"/>
        <v>SM</v>
      </c>
      <c r="I438" s="200">
        <v>43025</v>
      </c>
      <c r="J438" s="195">
        <f t="shared" si="74"/>
        <v>35</v>
      </c>
      <c r="K438" s="156" t="str">
        <f t="shared" si="75"/>
        <v>SM</v>
      </c>
      <c r="L438" s="196">
        <v>43046</v>
      </c>
      <c r="M438" s="195">
        <f t="shared" si="76"/>
        <v>35</v>
      </c>
      <c r="N438" s="156" t="str">
        <f t="shared" si="77"/>
        <v>SM</v>
      </c>
      <c r="O438" s="196">
        <v>43074</v>
      </c>
      <c r="P438" s="195">
        <f t="shared" si="78"/>
        <v>35</v>
      </c>
      <c r="Q438" s="156" t="str">
        <f t="shared" si="79"/>
        <v>SM</v>
      </c>
      <c r="R438" s="196">
        <v>43101</v>
      </c>
      <c r="S438" s="195">
        <f t="shared" si="80"/>
        <v>35</v>
      </c>
      <c r="T438" s="156" t="str">
        <f t="shared" si="81"/>
        <v>SM</v>
      </c>
      <c r="U438" s="196">
        <v>43116</v>
      </c>
      <c r="V438" s="195">
        <f t="shared" si="82"/>
        <v>36</v>
      </c>
      <c r="W438" s="156" t="str">
        <f t="shared" si="83"/>
        <v>SM</v>
      </c>
      <c r="X438" s="196">
        <v>43172</v>
      </c>
    </row>
    <row r="439" spans="1:24" x14ac:dyDescent="0.25">
      <c r="A439" s="154" t="s">
        <v>791</v>
      </c>
      <c r="B439" s="154" t="s">
        <v>792</v>
      </c>
      <c r="C439" s="154" t="s">
        <v>793</v>
      </c>
      <c r="D439" s="154"/>
      <c r="E439" s="174">
        <v>21951</v>
      </c>
      <c r="F439" s="191" t="s">
        <v>285</v>
      </c>
      <c r="G439" s="195">
        <f t="shared" si="72"/>
        <v>57</v>
      </c>
      <c r="H439" s="156" t="str">
        <f t="shared" si="73"/>
        <v>V55</v>
      </c>
      <c r="I439" s="200">
        <v>43025</v>
      </c>
      <c r="J439" s="195">
        <f t="shared" si="74"/>
        <v>57</v>
      </c>
      <c r="K439" s="156" t="str">
        <f t="shared" si="75"/>
        <v>V55</v>
      </c>
      <c r="L439" s="196">
        <v>43046</v>
      </c>
      <c r="M439" s="195">
        <f t="shared" si="76"/>
        <v>57</v>
      </c>
      <c r="N439" s="156" t="str">
        <f t="shared" si="77"/>
        <v>V55</v>
      </c>
      <c r="O439" s="196">
        <v>43074</v>
      </c>
      <c r="P439" s="195">
        <f t="shared" si="78"/>
        <v>57</v>
      </c>
      <c r="Q439" s="156" t="str">
        <f t="shared" si="79"/>
        <v>V55</v>
      </c>
      <c r="R439" s="196">
        <v>43101</v>
      </c>
      <c r="S439" s="195">
        <f t="shared" si="80"/>
        <v>57</v>
      </c>
      <c r="T439" s="156" t="str">
        <f t="shared" si="81"/>
        <v>V55</v>
      </c>
      <c r="U439" s="196">
        <v>43116</v>
      </c>
      <c r="V439" s="195">
        <f t="shared" si="82"/>
        <v>58</v>
      </c>
      <c r="W439" s="156" t="str">
        <f t="shared" si="83"/>
        <v>V55</v>
      </c>
      <c r="X439" s="196">
        <v>43172</v>
      </c>
    </row>
    <row r="440" spans="1:24" x14ac:dyDescent="0.25">
      <c r="A440" s="154" t="s">
        <v>791</v>
      </c>
      <c r="B440" s="154" t="s">
        <v>792</v>
      </c>
      <c r="C440" s="255" t="s">
        <v>793</v>
      </c>
      <c r="D440" s="255"/>
      <c r="E440" s="174">
        <v>21951</v>
      </c>
      <c r="F440" s="191" t="s">
        <v>285</v>
      </c>
      <c r="G440" s="195">
        <f t="shared" si="72"/>
        <v>57</v>
      </c>
      <c r="H440" s="156" t="str">
        <f t="shared" si="73"/>
        <v>V55</v>
      </c>
      <c r="I440" s="200">
        <v>43025</v>
      </c>
      <c r="J440" s="195">
        <f t="shared" si="74"/>
        <v>57</v>
      </c>
      <c r="K440" s="156" t="str">
        <f t="shared" si="75"/>
        <v>V55</v>
      </c>
      <c r="L440" s="196">
        <v>43046</v>
      </c>
      <c r="M440" s="195">
        <f t="shared" si="76"/>
        <v>57</v>
      </c>
      <c r="N440" s="156" t="str">
        <f t="shared" si="77"/>
        <v>V55</v>
      </c>
      <c r="O440" s="196">
        <v>43074</v>
      </c>
      <c r="P440" s="195">
        <f t="shared" si="78"/>
        <v>57</v>
      </c>
      <c r="Q440" s="156" t="str">
        <f t="shared" si="79"/>
        <v>V55</v>
      </c>
      <c r="R440" s="196">
        <v>43101</v>
      </c>
      <c r="S440" s="195">
        <f t="shared" si="80"/>
        <v>57</v>
      </c>
      <c r="T440" s="156" t="str">
        <f t="shared" si="81"/>
        <v>V55</v>
      </c>
      <c r="U440" s="196">
        <v>43116</v>
      </c>
      <c r="V440" s="195">
        <f t="shared" si="82"/>
        <v>58</v>
      </c>
      <c r="W440" s="156" t="str">
        <f t="shared" si="83"/>
        <v>V55</v>
      </c>
      <c r="X440" s="196">
        <v>43172</v>
      </c>
    </row>
    <row r="441" spans="1:24" x14ac:dyDescent="0.25">
      <c r="A441" s="154" t="s">
        <v>1368</v>
      </c>
      <c r="B441" s="154" t="s">
        <v>419</v>
      </c>
      <c r="C441" s="154" t="s">
        <v>1369</v>
      </c>
      <c r="D441" s="154"/>
      <c r="E441" s="158">
        <v>30135</v>
      </c>
      <c r="F441" s="191" t="s">
        <v>300</v>
      </c>
      <c r="G441" s="195">
        <f t="shared" si="72"/>
        <v>35</v>
      </c>
      <c r="H441" s="156" t="str">
        <f t="shared" si="73"/>
        <v>F35</v>
      </c>
      <c r="I441" s="200">
        <v>43025</v>
      </c>
      <c r="J441" s="195">
        <f t="shared" si="74"/>
        <v>35</v>
      </c>
      <c r="K441" s="156" t="str">
        <f t="shared" si="75"/>
        <v>F35</v>
      </c>
      <c r="L441" s="196">
        <v>43046</v>
      </c>
      <c r="M441" s="195">
        <f t="shared" si="76"/>
        <v>35</v>
      </c>
      <c r="N441" s="156" t="str">
        <f t="shared" si="77"/>
        <v>F35</v>
      </c>
      <c r="O441" s="196">
        <v>43074</v>
      </c>
      <c r="P441" s="195">
        <f t="shared" si="78"/>
        <v>35</v>
      </c>
      <c r="Q441" s="156" t="str">
        <f t="shared" si="79"/>
        <v>F35</v>
      </c>
      <c r="R441" s="196">
        <v>43101</v>
      </c>
      <c r="S441" s="195">
        <f t="shared" si="80"/>
        <v>35</v>
      </c>
      <c r="T441" s="156" t="str">
        <f t="shared" si="81"/>
        <v>F35</v>
      </c>
      <c r="U441" s="196">
        <v>43116</v>
      </c>
      <c r="V441" s="195">
        <f t="shared" si="82"/>
        <v>35</v>
      </c>
      <c r="W441" s="156" t="str">
        <f t="shared" si="83"/>
        <v>F35</v>
      </c>
      <c r="X441" s="196">
        <v>43172</v>
      </c>
    </row>
    <row r="442" spans="1:24" x14ac:dyDescent="0.25">
      <c r="A442" s="154" t="s">
        <v>1080</v>
      </c>
      <c r="B442" s="154" t="s">
        <v>419</v>
      </c>
      <c r="C442" s="154" t="s">
        <v>1370</v>
      </c>
      <c r="D442" s="154"/>
      <c r="E442" s="158">
        <v>28103</v>
      </c>
      <c r="F442" s="185" t="s">
        <v>285</v>
      </c>
      <c r="G442" s="195">
        <f t="shared" si="72"/>
        <v>40</v>
      </c>
      <c r="H442" s="156" t="str">
        <f t="shared" si="73"/>
        <v>V40</v>
      </c>
      <c r="I442" s="200">
        <v>43025</v>
      </c>
      <c r="J442" s="195">
        <f t="shared" si="74"/>
        <v>40</v>
      </c>
      <c r="K442" s="156" t="str">
        <f t="shared" si="75"/>
        <v>V40</v>
      </c>
      <c r="L442" s="196">
        <v>43046</v>
      </c>
      <c r="M442" s="195">
        <f t="shared" si="76"/>
        <v>41</v>
      </c>
      <c r="N442" s="156" t="str">
        <f t="shared" si="77"/>
        <v>V40</v>
      </c>
      <c r="O442" s="196">
        <v>43074</v>
      </c>
      <c r="P442" s="195">
        <f t="shared" si="78"/>
        <v>41</v>
      </c>
      <c r="Q442" s="156" t="str">
        <f t="shared" si="79"/>
        <v>V40</v>
      </c>
      <c r="R442" s="196">
        <v>43101</v>
      </c>
      <c r="S442" s="195">
        <f t="shared" si="80"/>
        <v>41</v>
      </c>
      <c r="T442" s="156" t="str">
        <f t="shared" si="81"/>
        <v>V40</v>
      </c>
      <c r="U442" s="196">
        <v>43116</v>
      </c>
      <c r="V442" s="195">
        <f t="shared" si="82"/>
        <v>41</v>
      </c>
      <c r="W442" s="156" t="str">
        <f t="shared" si="83"/>
        <v>V40</v>
      </c>
      <c r="X442" s="196">
        <v>43172</v>
      </c>
    </row>
    <row r="443" spans="1:24" x14ac:dyDescent="0.25">
      <c r="A443" s="154" t="s">
        <v>1374</v>
      </c>
      <c r="B443" s="154" t="s">
        <v>796</v>
      </c>
      <c r="C443" s="154" t="s">
        <v>1375</v>
      </c>
      <c r="D443" s="154"/>
      <c r="E443" s="158">
        <v>36172</v>
      </c>
      <c r="F443" s="191" t="s">
        <v>300</v>
      </c>
      <c r="G443" s="195">
        <f t="shared" si="72"/>
        <v>18</v>
      </c>
      <c r="H443" s="156" t="str">
        <f t="shared" si="73"/>
        <v>JW</v>
      </c>
      <c r="I443" s="200">
        <v>43025</v>
      </c>
      <c r="J443" s="195">
        <f t="shared" si="74"/>
        <v>18</v>
      </c>
      <c r="K443" s="156" t="str">
        <f t="shared" si="75"/>
        <v>JW</v>
      </c>
      <c r="L443" s="196">
        <v>43046</v>
      </c>
      <c r="M443" s="195">
        <f t="shared" si="76"/>
        <v>18</v>
      </c>
      <c r="N443" s="156" t="str">
        <f t="shared" si="77"/>
        <v>JW</v>
      </c>
      <c r="O443" s="196">
        <v>43074</v>
      </c>
      <c r="P443" s="195">
        <f t="shared" si="78"/>
        <v>18</v>
      </c>
      <c r="Q443" s="156" t="str">
        <f t="shared" si="79"/>
        <v>JW</v>
      </c>
      <c r="R443" s="196">
        <v>43101</v>
      </c>
      <c r="S443" s="195">
        <f t="shared" si="80"/>
        <v>19</v>
      </c>
      <c r="T443" s="156" t="str">
        <f t="shared" si="81"/>
        <v>SW</v>
      </c>
      <c r="U443" s="196">
        <v>43116</v>
      </c>
      <c r="V443" s="195">
        <f t="shared" si="82"/>
        <v>19</v>
      </c>
      <c r="W443" s="156" t="str">
        <f t="shared" si="83"/>
        <v>SW</v>
      </c>
      <c r="X443" s="196">
        <v>43172</v>
      </c>
    </row>
    <row r="444" spans="1:24" x14ac:dyDescent="0.25">
      <c r="A444" s="176" t="s">
        <v>795</v>
      </c>
      <c r="B444" s="176" t="s">
        <v>796</v>
      </c>
      <c r="C444" s="154" t="s">
        <v>78</v>
      </c>
      <c r="D444" s="154"/>
      <c r="E444" s="167">
        <v>27115</v>
      </c>
      <c r="F444" s="193" t="s">
        <v>300</v>
      </c>
      <c r="G444" s="195">
        <f t="shared" si="72"/>
        <v>43</v>
      </c>
      <c r="H444" s="156" t="str">
        <f t="shared" si="73"/>
        <v>F40</v>
      </c>
      <c r="I444" s="200">
        <v>43025</v>
      </c>
      <c r="J444" s="195">
        <f t="shared" si="74"/>
        <v>43</v>
      </c>
      <c r="K444" s="156" t="str">
        <f t="shared" si="75"/>
        <v>F40</v>
      </c>
      <c r="L444" s="196">
        <v>43046</v>
      </c>
      <c r="M444" s="195">
        <f t="shared" si="76"/>
        <v>43</v>
      </c>
      <c r="N444" s="156" t="str">
        <f t="shared" si="77"/>
        <v>F40</v>
      </c>
      <c r="O444" s="196">
        <v>43074</v>
      </c>
      <c r="P444" s="195">
        <f t="shared" si="78"/>
        <v>43</v>
      </c>
      <c r="Q444" s="156" t="str">
        <f t="shared" si="79"/>
        <v>F40</v>
      </c>
      <c r="R444" s="196">
        <v>43101</v>
      </c>
      <c r="S444" s="195">
        <f t="shared" si="80"/>
        <v>43</v>
      </c>
      <c r="T444" s="156" t="str">
        <f t="shared" si="81"/>
        <v>F40</v>
      </c>
      <c r="U444" s="196">
        <v>43116</v>
      </c>
      <c r="V444" s="195">
        <f t="shared" si="82"/>
        <v>43</v>
      </c>
      <c r="W444" s="156" t="str">
        <f t="shared" si="83"/>
        <v>F40</v>
      </c>
      <c r="X444" s="196">
        <v>43172</v>
      </c>
    </row>
    <row r="445" spans="1:24" x14ac:dyDescent="0.25">
      <c r="A445" s="154" t="s">
        <v>1371</v>
      </c>
      <c r="B445" s="154" t="s">
        <v>796</v>
      </c>
      <c r="C445" s="154" t="s">
        <v>1372</v>
      </c>
      <c r="D445" s="154"/>
      <c r="E445" s="158">
        <v>36952</v>
      </c>
      <c r="F445" s="185" t="s">
        <v>285</v>
      </c>
      <c r="G445" s="195">
        <f t="shared" si="72"/>
        <v>16</v>
      </c>
      <c r="H445" s="156" t="str">
        <f t="shared" si="73"/>
        <v>JB17</v>
      </c>
      <c r="I445" s="200">
        <v>43025</v>
      </c>
      <c r="J445" s="195">
        <f t="shared" si="74"/>
        <v>16</v>
      </c>
      <c r="K445" s="156" t="str">
        <f t="shared" si="75"/>
        <v>JB17</v>
      </c>
      <c r="L445" s="196">
        <v>43046</v>
      </c>
      <c r="M445" s="195">
        <f t="shared" si="76"/>
        <v>16</v>
      </c>
      <c r="N445" s="156" t="str">
        <f t="shared" si="77"/>
        <v>JB17</v>
      </c>
      <c r="O445" s="196">
        <v>43074</v>
      </c>
      <c r="P445" s="195">
        <f t="shared" si="78"/>
        <v>16</v>
      </c>
      <c r="Q445" s="156" t="str">
        <f t="shared" si="79"/>
        <v>JB17</v>
      </c>
      <c r="R445" s="196">
        <v>43101</v>
      </c>
      <c r="S445" s="195">
        <f t="shared" si="80"/>
        <v>16</v>
      </c>
      <c r="T445" s="156" t="str">
        <f t="shared" si="81"/>
        <v>JB17</v>
      </c>
      <c r="U445" s="196">
        <v>43116</v>
      </c>
      <c r="V445" s="195">
        <f t="shared" si="82"/>
        <v>17</v>
      </c>
      <c r="W445" s="156" t="str">
        <f t="shared" si="83"/>
        <v>JM</v>
      </c>
      <c r="X445" s="196">
        <v>43172</v>
      </c>
    </row>
    <row r="446" spans="1:24" x14ac:dyDescent="0.25">
      <c r="A446" s="164" t="s">
        <v>570</v>
      </c>
      <c r="B446" s="164" t="s">
        <v>796</v>
      </c>
      <c r="C446" s="154" t="s">
        <v>1376</v>
      </c>
      <c r="D446" s="154"/>
      <c r="E446" s="167">
        <v>32905</v>
      </c>
      <c r="F446" s="190" t="s">
        <v>285</v>
      </c>
      <c r="G446" s="195">
        <f t="shared" si="72"/>
        <v>27</v>
      </c>
      <c r="H446" s="156" t="str">
        <f t="shared" si="73"/>
        <v>SM</v>
      </c>
      <c r="I446" s="200">
        <v>43025</v>
      </c>
      <c r="J446" s="195">
        <f t="shared" si="74"/>
        <v>27</v>
      </c>
      <c r="K446" s="156" t="str">
        <f t="shared" si="75"/>
        <v>SM</v>
      </c>
      <c r="L446" s="196">
        <v>43046</v>
      </c>
      <c r="M446" s="195">
        <f t="shared" si="76"/>
        <v>27</v>
      </c>
      <c r="N446" s="156" t="str">
        <f t="shared" si="77"/>
        <v>SM</v>
      </c>
      <c r="O446" s="196">
        <v>43074</v>
      </c>
      <c r="P446" s="195">
        <f t="shared" si="78"/>
        <v>27</v>
      </c>
      <c r="Q446" s="156" t="str">
        <f t="shared" si="79"/>
        <v>SM</v>
      </c>
      <c r="R446" s="196">
        <v>43101</v>
      </c>
      <c r="S446" s="195">
        <f t="shared" si="80"/>
        <v>27</v>
      </c>
      <c r="T446" s="156" t="str">
        <f t="shared" si="81"/>
        <v>SM</v>
      </c>
      <c r="U446" s="196">
        <v>43116</v>
      </c>
      <c r="V446" s="195">
        <f t="shared" si="82"/>
        <v>28</v>
      </c>
      <c r="W446" s="156" t="str">
        <f t="shared" si="83"/>
        <v>SM</v>
      </c>
      <c r="X446" s="196">
        <v>43172</v>
      </c>
    </row>
    <row r="447" spans="1:24" x14ac:dyDescent="0.25">
      <c r="A447" s="154" t="s">
        <v>756</v>
      </c>
      <c r="B447" s="154" t="s">
        <v>796</v>
      </c>
      <c r="C447" s="154" t="s">
        <v>1373</v>
      </c>
      <c r="D447" s="154"/>
      <c r="E447" s="158">
        <v>37686</v>
      </c>
      <c r="F447" s="185" t="s">
        <v>285</v>
      </c>
      <c r="G447" s="195">
        <f t="shared" si="72"/>
        <v>14</v>
      </c>
      <c r="H447" s="156" t="str">
        <f t="shared" si="73"/>
        <v>JB15</v>
      </c>
      <c r="I447" s="200">
        <v>43025</v>
      </c>
      <c r="J447" s="195">
        <f t="shared" si="74"/>
        <v>14</v>
      </c>
      <c r="K447" s="156" t="str">
        <f t="shared" si="75"/>
        <v>JB15</v>
      </c>
      <c r="L447" s="196">
        <v>43046</v>
      </c>
      <c r="M447" s="195">
        <f t="shared" si="76"/>
        <v>14</v>
      </c>
      <c r="N447" s="156" t="str">
        <f t="shared" si="77"/>
        <v>JB15</v>
      </c>
      <c r="O447" s="196">
        <v>43074</v>
      </c>
      <c r="P447" s="195">
        <f t="shared" si="78"/>
        <v>14</v>
      </c>
      <c r="Q447" s="156" t="str">
        <f t="shared" si="79"/>
        <v>JB15</v>
      </c>
      <c r="R447" s="196">
        <v>43101</v>
      </c>
      <c r="S447" s="195">
        <f t="shared" si="80"/>
        <v>14</v>
      </c>
      <c r="T447" s="156" t="str">
        <f t="shared" si="81"/>
        <v>JB15</v>
      </c>
      <c r="U447" s="196">
        <v>43116</v>
      </c>
      <c r="V447" s="195">
        <f t="shared" si="82"/>
        <v>15</v>
      </c>
      <c r="W447" s="156" t="str">
        <f t="shared" si="83"/>
        <v>JB17</v>
      </c>
      <c r="X447" s="196">
        <v>43172</v>
      </c>
    </row>
    <row r="448" spans="1:24" x14ac:dyDescent="0.25">
      <c r="A448" s="154" t="s">
        <v>1378</v>
      </c>
      <c r="B448" s="154" t="s">
        <v>1379</v>
      </c>
      <c r="C448" s="154" t="s">
        <v>1380</v>
      </c>
      <c r="D448" s="154"/>
      <c r="E448" s="158">
        <v>36812</v>
      </c>
      <c r="F448" s="191" t="s">
        <v>300</v>
      </c>
      <c r="G448" s="195">
        <f t="shared" si="72"/>
        <v>17</v>
      </c>
      <c r="H448" s="156" t="str">
        <f t="shared" si="73"/>
        <v>JW</v>
      </c>
      <c r="I448" s="200">
        <v>43025</v>
      </c>
      <c r="J448" s="195">
        <f t="shared" si="74"/>
        <v>17</v>
      </c>
      <c r="K448" s="156" t="str">
        <f t="shared" si="75"/>
        <v>JW</v>
      </c>
      <c r="L448" s="196">
        <v>43046</v>
      </c>
      <c r="M448" s="195">
        <f t="shared" si="76"/>
        <v>17</v>
      </c>
      <c r="N448" s="156" t="str">
        <f t="shared" si="77"/>
        <v>JW</v>
      </c>
      <c r="O448" s="196">
        <v>43074</v>
      </c>
      <c r="P448" s="195">
        <f t="shared" si="78"/>
        <v>17</v>
      </c>
      <c r="Q448" s="156" t="str">
        <f t="shared" si="79"/>
        <v>JW</v>
      </c>
      <c r="R448" s="196">
        <v>43101</v>
      </c>
      <c r="S448" s="195">
        <f t="shared" si="80"/>
        <v>17</v>
      </c>
      <c r="T448" s="156" t="str">
        <f t="shared" si="81"/>
        <v>JW</v>
      </c>
      <c r="U448" s="196">
        <v>43116</v>
      </c>
      <c r="V448" s="195">
        <f t="shared" si="82"/>
        <v>17</v>
      </c>
      <c r="W448" s="156" t="str">
        <f t="shared" si="83"/>
        <v>JW</v>
      </c>
      <c r="X448" s="196">
        <v>43172</v>
      </c>
    </row>
    <row r="449" spans="1:24" x14ac:dyDescent="0.25">
      <c r="A449" s="154" t="s">
        <v>289</v>
      </c>
      <c r="B449" s="154" t="s">
        <v>1379</v>
      </c>
      <c r="C449" s="154" t="s">
        <v>1381</v>
      </c>
      <c r="D449" s="154"/>
      <c r="E449" s="158">
        <v>37401</v>
      </c>
      <c r="F449" s="191" t="s">
        <v>285</v>
      </c>
      <c r="G449" s="195">
        <f t="shared" si="72"/>
        <v>15</v>
      </c>
      <c r="H449" s="156" t="str">
        <f t="shared" si="73"/>
        <v>JB17</v>
      </c>
      <c r="I449" s="200">
        <v>43025</v>
      </c>
      <c r="J449" s="195">
        <f t="shared" si="74"/>
        <v>15</v>
      </c>
      <c r="K449" s="156" t="str">
        <f t="shared" si="75"/>
        <v>JB17</v>
      </c>
      <c r="L449" s="196">
        <v>43046</v>
      </c>
      <c r="M449" s="195">
        <f t="shared" si="76"/>
        <v>15</v>
      </c>
      <c r="N449" s="156" t="str">
        <f t="shared" si="77"/>
        <v>JB17</v>
      </c>
      <c r="O449" s="196">
        <v>43074</v>
      </c>
      <c r="P449" s="195">
        <f t="shared" si="78"/>
        <v>15</v>
      </c>
      <c r="Q449" s="156" t="str">
        <f t="shared" si="79"/>
        <v>JB17</v>
      </c>
      <c r="R449" s="196">
        <v>43101</v>
      </c>
      <c r="S449" s="195">
        <f t="shared" si="80"/>
        <v>15</v>
      </c>
      <c r="T449" s="156" t="str">
        <f t="shared" si="81"/>
        <v>JB17</v>
      </c>
      <c r="U449" s="196">
        <v>43116</v>
      </c>
      <c r="V449" s="195">
        <f t="shared" si="82"/>
        <v>15</v>
      </c>
      <c r="W449" s="156" t="str">
        <f t="shared" si="83"/>
        <v>JB17</v>
      </c>
      <c r="X449" s="196">
        <v>43172</v>
      </c>
    </row>
    <row r="450" spans="1:24" x14ac:dyDescent="0.25">
      <c r="A450" s="154" t="s">
        <v>798</v>
      </c>
      <c r="B450" s="154" t="s">
        <v>799</v>
      </c>
      <c r="C450" s="154" t="s">
        <v>117</v>
      </c>
      <c r="D450" s="154"/>
      <c r="E450" s="158">
        <v>19585</v>
      </c>
      <c r="F450" s="185" t="s">
        <v>285</v>
      </c>
      <c r="G450" s="195">
        <f t="shared" ref="G450:G512" si="84">ROUNDDOWN((I450-E450)/365,0)</f>
        <v>64</v>
      </c>
      <c r="H450" s="156" t="str">
        <f t="shared" ref="H450:H513" si="85">VLOOKUP(CONCATENATE(F450,G450),Z$1:AA$199,2,FALSE)</f>
        <v>V60</v>
      </c>
      <c r="I450" s="200">
        <v>43025</v>
      </c>
      <c r="J450" s="195">
        <f t="shared" ref="J450:J512" si="86">ROUNDDOWN((L450-E450)/365,0)</f>
        <v>64</v>
      </c>
      <c r="K450" s="156" t="str">
        <f t="shared" ref="K450:K513" si="87">VLOOKUP(CONCATENATE(F450,J450),Z$1:AA$199,2,FALSE)</f>
        <v>V60</v>
      </c>
      <c r="L450" s="196">
        <v>43046</v>
      </c>
      <c r="M450" s="195">
        <f t="shared" ref="M450:M512" si="88">ROUNDDOWN((O450-E450)/365,0)</f>
        <v>64</v>
      </c>
      <c r="N450" s="156" t="str">
        <f t="shared" ref="N450:N513" si="89">VLOOKUP(CONCATENATE(F450,M450),Z$1:AA$199,2,FALSE)</f>
        <v>V60</v>
      </c>
      <c r="O450" s="196">
        <v>43074</v>
      </c>
      <c r="P450" s="195">
        <f t="shared" ref="P450:P512" si="90">ROUNDDOWN((R450-E450)/365,0)</f>
        <v>64</v>
      </c>
      <c r="Q450" s="156" t="str">
        <f t="shared" ref="Q450:Q513" si="91">VLOOKUP(CONCATENATE(F450,P450),Z$1:AA$199,2,FALSE)</f>
        <v>V60</v>
      </c>
      <c r="R450" s="196">
        <v>43101</v>
      </c>
      <c r="S450" s="195">
        <f t="shared" ref="S450:S512" si="92">ROUNDDOWN((U450-E450)/365,0)</f>
        <v>64</v>
      </c>
      <c r="T450" s="156" t="str">
        <f t="shared" ref="T450:T513" si="93">VLOOKUP(CONCATENATE(F450,S450),Z$1:AA$199,2,FALSE)</f>
        <v>V60</v>
      </c>
      <c r="U450" s="196">
        <v>43116</v>
      </c>
      <c r="V450" s="195">
        <f t="shared" ref="V450:V512" si="94">ROUNDDOWN((X450-E450)/365,0)</f>
        <v>64</v>
      </c>
      <c r="W450" s="156" t="str">
        <f t="shared" ref="W450:W513" si="95">VLOOKUP(CONCATENATE(F450,V450),Z$1:AA$199,2,FALSE)</f>
        <v>V60</v>
      </c>
      <c r="X450" s="196">
        <v>43172</v>
      </c>
    </row>
    <row r="451" spans="1:24" x14ac:dyDescent="0.25">
      <c r="A451" s="154" t="s">
        <v>1382</v>
      </c>
      <c r="B451" s="154" t="s">
        <v>799</v>
      </c>
      <c r="C451" s="154" t="s">
        <v>1383</v>
      </c>
      <c r="D451" s="154"/>
      <c r="E451" s="158">
        <v>29734</v>
      </c>
      <c r="F451" s="185" t="s">
        <v>300</v>
      </c>
      <c r="G451" s="195">
        <f t="shared" si="84"/>
        <v>36</v>
      </c>
      <c r="H451" s="156" t="str">
        <f t="shared" si="85"/>
        <v>F35</v>
      </c>
      <c r="I451" s="200">
        <v>43025</v>
      </c>
      <c r="J451" s="195">
        <f t="shared" si="86"/>
        <v>36</v>
      </c>
      <c r="K451" s="156" t="str">
        <f t="shared" si="87"/>
        <v>F35</v>
      </c>
      <c r="L451" s="196">
        <v>43046</v>
      </c>
      <c r="M451" s="195">
        <f t="shared" si="88"/>
        <v>36</v>
      </c>
      <c r="N451" s="156" t="str">
        <f t="shared" si="89"/>
        <v>F35</v>
      </c>
      <c r="O451" s="196">
        <v>43074</v>
      </c>
      <c r="P451" s="195">
        <f t="shared" si="90"/>
        <v>36</v>
      </c>
      <c r="Q451" s="156" t="str">
        <f t="shared" si="91"/>
        <v>F35</v>
      </c>
      <c r="R451" s="196">
        <v>43101</v>
      </c>
      <c r="S451" s="195">
        <f t="shared" si="92"/>
        <v>36</v>
      </c>
      <c r="T451" s="156" t="str">
        <f t="shared" si="93"/>
        <v>F35</v>
      </c>
      <c r="U451" s="196">
        <v>43116</v>
      </c>
      <c r="V451" s="195">
        <f t="shared" si="94"/>
        <v>36</v>
      </c>
      <c r="W451" s="156" t="str">
        <f t="shared" si="95"/>
        <v>F35</v>
      </c>
      <c r="X451" s="196">
        <v>43172</v>
      </c>
    </row>
    <row r="452" spans="1:24" x14ac:dyDescent="0.25">
      <c r="A452" s="154" t="s">
        <v>801</v>
      </c>
      <c r="B452" s="154" t="s">
        <v>799</v>
      </c>
      <c r="C452" s="154" t="s">
        <v>206</v>
      </c>
      <c r="D452" s="154"/>
      <c r="E452" s="158">
        <v>23539</v>
      </c>
      <c r="F452" s="185" t="s">
        <v>285</v>
      </c>
      <c r="G452" s="195">
        <f t="shared" si="84"/>
        <v>53</v>
      </c>
      <c r="H452" s="156" t="str">
        <f t="shared" si="85"/>
        <v>V50</v>
      </c>
      <c r="I452" s="200">
        <v>43025</v>
      </c>
      <c r="J452" s="195">
        <f t="shared" si="86"/>
        <v>53</v>
      </c>
      <c r="K452" s="156" t="str">
        <f t="shared" si="87"/>
        <v>V50</v>
      </c>
      <c r="L452" s="196">
        <v>43046</v>
      </c>
      <c r="M452" s="195">
        <f t="shared" si="88"/>
        <v>53</v>
      </c>
      <c r="N452" s="156" t="str">
        <f t="shared" si="89"/>
        <v>V50</v>
      </c>
      <c r="O452" s="196">
        <v>43074</v>
      </c>
      <c r="P452" s="195">
        <f t="shared" si="90"/>
        <v>53</v>
      </c>
      <c r="Q452" s="156" t="str">
        <f t="shared" si="91"/>
        <v>V50</v>
      </c>
      <c r="R452" s="196">
        <v>43101</v>
      </c>
      <c r="S452" s="195">
        <f t="shared" si="92"/>
        <v>53</v>
      </c>
      <c r="T452" s="156" t="str">
        <f t="shared" si="93"/>
        <v>V50</v>
      </c>
      <c r="U452" s="196">
        <v>43116</v>
      </c>
      <c r="V452" s="195">
        <f t="shared" si="94"/>
        <v>53</v>
      </c>
      <c r="W452" s="156" t="str">
        <f t="shared" si="95"/>
        <v>V50</v>
      </c>
      <c r="X452" s="196">
        <v>43172</v>
      </c>
    </row>
    <row r="453" spans="1:24" x14ac:dyDescent="0.25">
      <c r="A453" s="154" t="s">
        <v>688</v>
      </c>
      <c r="B453" s="154" t="s">
        <v>1384</v>
      </c>
      <c r="C453" s="154" t="s">
        <v>1385</v>
      </c>
      <c r="D453" s="154"/>
      <c r="E453" s="158">
        <v>32367</v>
      </c>
      <c r="F453" s="185" t="s">
        <v>285</v>
      </c>
      <c r="G453" s="195">
        <f t="shared" si="84"/>
        <v>29</v>
      </c>
      <c r="H453" s="156" t="str">
        <f t="shared" si="85"/>
        <v>SM</v>
      </c>
      <c r="I453" s="200">
        <v>43025</v>
      </c>
      <c r="J453" s="195">
        <f t="shared" si="86"/>
        <v>29</v>
      </c>
      <c r="K453" s="156" t="str">
        <f t="shared" si="87"/>
        <v>SM</v>
      </c>
      <c r="L453" s="196">
        <v>43046</v>
      </c>
      <c r="M453" s="195">
        <f t="shared" si="88"/>
        <v>29</v>
      </c>
      <c r="N453" s="156" t="str">
        <f t="shared" si="89"/>
        <v>SM</v>
      </c>
      <c r="O453" s="196">
        <v>43074</v>
      </c>
      <c r="P453" s="195">
        <f t="shared" si="90"/>
        <v>29</v>
      </c>
      <c r="Q453" s="156" t="str">
        <f t="shared" si="91"/>
        <v>SM</v>
      </c>
      <c r="R453" s="196">
        <v>43101</v>
      </c>
      <c r="S453" s="195">
        <f t="shared" si="92"/>
        <v>29</v>
      </c>
      <c r="T453" s="156" t="str">
        <f t="shared" si="93"/>
        <v>SM</v>
      </c>
      <c r="U453" s="196">
        <v>43116</v>
      </c>
      <c r="V453" s="195">
        <f t="shared" si="94"/>
        <v>29</v>
      </c>
      <c r="W453" s="156" t="str">
        <f t="shared" si="95"/>
        <v>SM</v>
      </c>
      <c r="X453" s="196">
        <v>43172</v>
      </c>
    </row>
    <row r="454" spans="1:24" x14ac:dyDescent="0.25">
      <c r="A454" s="154" t="s">
        <v>477</v>
      </c>
      <c r="B454" s="154" t="s">
        <v>803</v>
      </c>
      <c r="C454" s="154" t="s">
        <v>67</v>
      </c>
      <c r="D454" s="154"/>
      <c r="E454" s="158">
        <v>27278</v>
      </c>
      <c r="F454" s="185" t="s">
        <v>285</v>
      </c>
      <c r="G454" s="195">
        <f t="shared" si="84"/>
        <v>43</v>
      </c>
      <c r="H454" s="156" t="str">
        <f t="shared" si="85"/>
        <v>V40</v>
      </c>
      <c r="I454" s="200">
        <v>43025</v>
      </c>
      <c r="J454" s="195">
        <f t="shared" si="86"/>
        <v>43</v>
      </c>
      <c r="K454" s="156" t="str">
        <f t="shared" si="87"/>
        <v>V40</v>
      </c>
      <c r="L454" s="196">
        <v>43046</v>
      </c>
      <c r="M454" s="195">
        <f t="shared" si="88"/>
        <v>43</v>
      </c>
      <c r="N454" s="156" t="str">
        <f t="shared" si="89"/>
        <v>V40</v>
      </c>
      <c r="O454" s="196">
        <v>43074</v>
      </c>
      <c r="P454" s="195">
        <f t="shared" si="90"/>
        <v>43</v>
      </c>
      <c r="Q454" s="156" t="str">
        <f t="shared" si="91"/>
        <v>V40</v>
      </c>
      <c r="R454" s="196">
        <v>43101</v>
      </c>
      <c r="S454" s="195">
        <f t="shared" si="92"/>
        <v>43</v>
      </c>
      <c r="T454" s="156" t="str">
        <f t="shared" si="93"/>
        <v>V40</v>
      </c>
      <c r="U454" s="196">
        <v>43116</v>
      </c>
      <c r="V454" s="195">
        <f t="shared" si="94"/>
        <v>43</v>
      </c>
      <c r="W454" s="156" t="str">
        <f t="shared" si="95"/>
        <v>V40</v>
      </c>
      <c r="X454" s="196">
        <v>43172</v>
      </c>
    </row>
    <row r="455" spans="1:24" x14ac:dyDescent="0.25">
      <c r="A455" s="164" t="s">
        <v>283</v>
      </c>
      <c r="B455" s="164" t="s">
        <v>803</v>
      </c>
      <c r="C455" s="154" t="s">
        <v>1377</v>
      </c>
      <c r="D455" s="154"/>
      <c r="E455" s="167">
        <v>38510</v>
      </c>
      <c r="F455" s="190" t="s">
        <v>285</v>
      </c>
      <c r="G455" s="195">
        <f t="shared" si="84"/>
        <v>12</v>
      </c>
      <c r="H455" s="156" t="str">
        <f t="shared" si="85"/>
        <v>JB13</v>
      </c>
      <c r="I455" s="200">
        <v>43025</v>
      </c>
      <c r="J455" s="195">
        <f t="shared" si="86"/>
        <v>12</v>
      </c>
      <c r="K455" s="156" t="str">
        <f t="shared" si="87"/>
        <v>JB13</v>
      </c>
      <c r="L455" s="196">
        <v>43046</v>
      </c>
      <c r="M455" s="195">
        <f t="shared" si="88"/>
        <v>12</v>
      </c>
      <c r="N455" s="156" t="str">
        <f t="shared" si="89"/>
        <v>JB13</v>
      </c>
      <c r="O455" s="196">
        <v>43074</v>
      </c>
      <c r="P455" s="195">
        <f t="shared" si="90"/>
        <v>12</v>
      </c>
      <c r="Q455" s="156" t="str">
        <f t="shared" si="91"/>
        <v>JB13</v>
      </c>
      <c r="R455" s="196">
        <v>43101</v>
      </c>
      <c r="S455" s="195">
        <f t="shared" si="92"/>
        <v>12</v>
      </c>
      <c r="T455" s="156" t="str">
        <f t="shared" si="93"/>
        <v>JB13</v>
      </c>
      <c r="U455" s="196">
        <v>43116</v>
      </c>
      <c r="V455" s="195">
        <f t="shared" si="94"/>
        <v>12</v>
      </c>
      <c r="W455" s="156" t="str">
        <f t="shared" si="95"/>
        <v>JB13</v>
      </c>
      <c r="X455" s="196">
        <v>43172</v>
      </c>
    </row>
    <row r="456" spans="1:24" x14ac:dyDescent="0.25">
      <c r="A456" s="154" t="s">
        <v>805</v>
      </c>
      <c r="B456" s="154" t="s">
        <v>806</v>
      </c>
      <c r="C456" s="154" t="s">
        <v>198</v>
      </c>
      <c r="D456" s="154"/>
      <c r="E456" s="158">
        <v>38803</v>
      </c>
      <c r="F456" s="191" t="s">
        <v>300</v>
      </c>
      <c r="G456" s="195">
        <f t="shared" si="84"/>
        <v>11</v>
      </c>
      <c r="H456" s="156" t="str">
        <f t="shared" si="85"/>
        <v>JG13</v>
      </c>
      <c r="I456" s="200">
        <v>43025</v>
      </c>
      <c r="J456" s="195">
        <f t="shared" si="86"/>
        <v>11</v>
      </c>
      <c r="K456" s="156" t="str">
        <f t="shared" si="87"/>
        <v>JG13</v>
      </c>
      <c r="L456" s="196">
        <v>43046</v>
      </c>
      <c r="M456" s="195">
        <f t="shared" si="88"/>
        <v>11</v>
      </c>
      <c r="N456" s="156" t="str">
        <f t="shared" si="89"/>
        <v>JG13</v>
      </c>
      <c r="O456" s="196">
        <v>43074</v>
      </c>
      <c r="P456" s="195">
        <f t="shared" si="90"/>
        <v>11</v>
      </c>
      <c r="Q456" s="156" t="str">
        <f t="shared" si="91"/>
        <v>JG13</v>
      </c>
      <c r="R456" s="196">
        <v>43101</v>
      </c>
      <c r="S456" s="195">
        <f t="shared" si="92"/>
        <v>11</v>
      </c>
      <c r="T456" s="156" t="str">
        <f t="shared" si="93"/>
        <v>JG13</v>
      </c>
      <c r="U456" s="196">
        <v>43116</v>
      </c>
      <c r="V456" s="195">
        <f t="shared" si="94"/>
        <v>11</v>
      </c>
      <c r="W456" s="156" t="str">
        <f t="shared" si="95"/>
        <v>JG13</v>
      </c>
      <c r="X456" s="196">
        <v>43172</v>
      </c>
    </row>
    <row r="457" spans="1:24" x14ac:dyDescent="0.25">
      <c r="A457" s="161" t="s">
        <v>356</v>
      </c>
      <c r="B457" s="161" t="s">
        <v>806</v>
      </c>
      <c r="C457" s="154" t="s">
        <v>180</v>
      </c>
      <c r="D457" s="154"/>
      <c r="E457" s="158">
        <v>38961</v>
      </c>
      <c r="F457" s="185" t="s">
        <v>285</v>
      </c>
      <c r="G457" s="195">
        <f t="shared" si="84"/>
        <v>11</v>
      </c>
      <c r="H457" s="156" t="str">
        <f t="shared" si="85"/>
        <v>JB13</v>
      </c>
      <c r="I457" s="200">
        <v>43025</v>
      </c>
      <c r="J457" s="195">
        <f t="shared" si="86"/>
        <v>11</v>
      </c>
      <c r="K457" s="156" t="str">
        <f t="shared" si="87"/>
        <v>JB13</v>
      </c>
      <c r="L457" s="196">
        <v>43046</v>
      </c>
      <c r="M457" s="195">
        <f t="shared" si="88"/>
        <v>11</v>
      </c>
      <c r="N457" s="156" t="str">
        <f t="shared" si="89"/>
        <v>JB13</v>
      </c>
      <c r="O457" s="196">
        <v>43074</v>
      </c>
      <c r="P457" s="195">
        <f t="shared" si="90"/>
        <v>11</v>
      </c>
      <c r="Q457" s="156" t="str">
        <f t="shared" si="91"/>
        <v>JB13</v>
      </c>
      <c r="R457" s="196">
        <v>43101</v>
      </c>
      <c r="S457" s="195">
        <f t="shared" si="92"/>
        <v>11</v>
      </c>
      <c r="T457" s="156" t="str">
        <f t="shared" si="93"/>
        <v>JB13</v>
      </c>
      <c r="U457" s="196">
        <v>43116</v>
      </c>
      <c r="V457" s="195">
        <f t="shared" si="94"/>
        <v>11</v>
      </c>
      <c r="W457" s="156" t="str">
        <f t="shared" si="95"/>
        <v>JB13</v>
      </c>
      <c r="X457" s="196">
        <v>43172</v>
      </c>
    </row>
    <row r="458" spans="1:24" x14ac:dyDescent="0.25">
      <c r="A458" s="154" t="s">
        <v>376</v>
      </c>
      <c r="B458" s="154" t="s">
        <v>809</v>
      </c>
      <c r="C458" s="154" t="s">
        <v>810</v>
      </c>
      <c r="D458" s="154"/>
      <c r="E458" s="158">
        <v>39183</v>
      </c>
      <c r="F458" s="191" t="s">
        <v>300</v>
      </c>
      <c r="G458" s="195">
        <f t="shared" si="84"/>
        <v>10</v>
      </c>
      <c r="H458" s="156" t="str">
        <f t="shared" si="85"/>
        <v>JG11</v>
      </c>
      <c r="I458" s="200">
        <v>43025</v>
      </c>
      <c r="J458" s="195">
        <f t="shared" si="86"/>
        <v>10</v>
      </c>
      <c r="K458" s="156" t="str">
        <f t="shared" si="87"/>
        <v>JG11</v>
      </c>
      <c r="L458" s="196">
        <v>43046</v>
      </c>
      <c r="M458" s="195">
        <f t="shared" si="88"/>
        <v>10</v>
      </c>
      <c r="N458" s="156" t="str">
        <f t="shared" si="89"/>
        <v>JG11</v>
      </c>
      <c r="O458" s="196">
        <v>43074</v>
      </c>
      <c r="P458" s="195">
        <f t="shared" si="90"/>
        <v>10</v>
      </c>
      <c r="Q458" s="156" t="str">
        <f t="shared" si="91"/>
        <v>JG11</v>
      </c>
      <c r="R458" s="196">
        <v>43101</v>
      </c>
      <c r="S458" s="195">
        <f t="shared" si="92"/>
        <v>10</v>
      </c>
      <c r="T458" s="156" t="str">
        <f t="shared" si="93"/>
        <v>JG11</v>
      </c>
      <c r="U458" s="196">
        <v>43116</v>
      </c>
      <c r="V458" s="195">
        <f t="shared" si="94"/>
        <v>10</v>
      </c>
      <c r="W458" s="156" t="str">
        <f t="shared" si="95"/>
        <v>JG11</v>
      </c>
      <c r="X458" s="196">
        <v>43172</v>
      </c>
    </row>
    <row r="459" spans="1:24" x14ac:dyDescent="0.25">
      <c r="A459" s="154" t="s">
        <v>376</v>
      </c>
      <c r="B459" s="154" t="s">
        <v>809</v>
      </c>
      <c r="C459" s="255" t="s">
        <v>810</v>
      </c>
      <c r="D459" s="255"/>
      <c r="E459" s="158">
        <v>39183</v>
      </c>
      <c r="F459" s="191" t="s">
        <v>300</v>
      </c>
      <c r="G459" s="195">
        <f t="shared" si="84"/>
        <v>10</v>
      </c>
      <c r="H459" s="156" t="str">
        <f t="shared" si="85"/>
        <v>JG11</v>
      </c>
      <c r="I459" s="200">
        <v>43025</v>
      </c>
      <c r="J459" s="195">
        <f t="shared" si="86"/>
        <v>10</v>
      </c>
      <c r="K459" s="156" t="str">
        <f t="shared" si="87"/>
        <v>JG11</v>
      </c>
      <c r="L459" s="196">
        <v>43046</v>
      </c>
      <c r="M459" s="195">
        <f t="shared" si="88"/>
        <v>10</v>
      </c>
      <c r="N459" s="156" t="str">
        <f t="shared" si="89"/>
        <v>JG11</v>
      </c>
      <c r="O459" s="196">
        <v>43074</v>
      </c>
      <c r="P459" s="195">
        <f t="shared" si="90"/>
        <v>10</v>
      </c>
      <c r="Q459" s="156" t="str">
        <f t="shared" si="91"/>
        <v>JG11</v>
      </c>
      <c r="R459" s="196">
        <v>43101</v>
      </c>
      <c r="S459" s="195">
        <f t="shared" si="92"/>
        <v>10</v>
      </c>
      <c r="T459" s="156" t="str">
        <f t="shared" si="93"/>
        <v>JG11</v>
      </c>
      <c r="U459" s="196">
        <v>43116</v>
      </c>
      <c r="V459" s="195">
        <f t="shared" si="94"/>
        <v>10</v>
      </c>
      <c r="W459" s="156" t="str">
        <f t="shared" si="95"/>
        <v>JG11</v>
      </c>
      <c r="X459" s="196">
        <v>43172</v>
      </c>
    </row>
    <row r="460" spans="1:24" x14ac:dyDescent="0.25">
      <c r="A460" s="154" t="s">
        <v>1388</v>
      </c>
      <c r="B460" s="154" t="s">
        <v>1389</v>
      </c>
      <c r="C460" s="154" t="s">
        <v>1390</v>
      </c>
      <c r="D460" s="154"/>
      <c r="E460" s="158">
        <v>37098</v>
      </c>
      <c r="F460" s="185" t="s">
        <v>285</v>
      </c>
      <c r="G460" s="195">
        <f t="shared" si="84"/>
        <v>16</v>
      </c>
      <c r="H460" s="156" t="str">
        <f t="shared" si="85"/>
        <v>JB17</v>
      </c>
      <c r="I460" s="200">
        <v>43025</v>
      </c>
      <c r="J460" s="195">
        <f t="shared" si="86"/>
        <v>16</v>
      </c>
      <c r="K460" s="156" t="str">
        <f t="shared" si="87"/>
        <v>JB17</v>
      </c>
      <c r="L460" s="196">
        <v>43046</v>
      </c>
      <c r="M460" s="195">
        <f t="shared" si="88"/>
        <v>16</v>
      </c>
      <c r="N460" s="156" t="str">
        <f t="shared" si="89"/>
        <v>JB17</v>
      </c>
      <c r="O460" s="196">
        <v>43074</v>
      </c>
      <c r="P460" s="195">
        <f t="shared" si="90"/>
        <v>16</v>
      </c>
      <c r="Q460" s="156" t="str">
        <f t="shared" si="91"/>
        <v>JB17</v>
      </c>
      <c r="R460" s="196">
        <v>43101</v>
      </c>
      <c r="S460" s="195">
        <f t="shared" si="92"/>
        <v>16</v>
      </c>
      <c r="T460" s="156" t="str">
        <f t="shared" si="93"/>
        <v>JB17</v>
      </c>
      <c r="U460" s="196">
        <v>43116</v>
      </c>
      <c r="V460" s="195">
        <f t="shared" si="94"/>
        <v>16</v>
      </c>
      <c r="W460" s="156" t="str">
        <f t="shared" si="95"/>
        <v>JB17</v>
      </c>
      <c r="X460" s="196">
        <v>43172</v>
      </c>
    </row>
    <row r="461" spans="1:24" x14ac:dyDescent="0.25">
      <c r="A461" s="154" t="s">
        <v>376</v>
      </c>
      <c r="B461" s="154" t="s">
        <v>813</v>
      </c>
      <c r="C461" s="154" t="s">
        <v>814</v>
      </c>
      <c r="D461" s="154"/>
      <c r="E461" s="158">
        <v>40464</v>
      </c>
      <c r="F461" s="191" t="s">
        <v>300</v>
      </c>
      <c r="G461" s="195">
        <f t="shared" si="84"/>
        <v>7</v>
      </c>
      <c r="H461" s="156" t="str">
        <f t="shared" si="85"/>
        <v>JG11</v>
      </c>
      <c r="I461" s="200">
        <v>43025</v>
      </c>
      <c r="J461" s="195">
        <f t="shared" si="86"/>
        <v>7</v>
      </c>
      <c r="K461" s="156" t="str">
        <f t="shared" si="87"/>
        <v>JG11</v>
      </c>
      <c r="L461" s="196">
        <v>43046</v>
      </c>
      <c r="M461" s="195">
        <f t="shared" si="88"/>
        <v>7</v>
      </c>
      <c r="N461" s="156" t="str">
        <f t="shared" si="89"/>
        <v>JG11</v>
      </c>
      <c r="O461" s="196">
        <v>43074</v>
      </c>
      <c r="P461" s="195">
        <f t="shared" si="90"/>
        <v>7</v>
      </c>
      <c r="Q461" s="156" t="str">
        <f t="shared" si="91"/>
        <v>JG11</v>
      </c>
      <c r="R461" s="196">
        <v>43101</v>
      </c>
      <c r="S461" s="195">
        <f t="shared" si="92"/>
        <v>7</v>
      </c>
      <c r="T461" s="156" t="str">
        <f t="shared" si="93"/>
        <v>JG11</v>
      </c>
      <c r="U461" s="196">
        <v>43116</v>
      </c>
      <c r="V461" s="195">
        <f t="shared" si="94"/>
        <v>7</v>
      </c>
      <c r="W461" s="156" t="str">
        <f t="shared" si="95"/>
        <v>JG11</v>
      </c>
      <c r="X461" s="196">
        <v>43172</v>
      </c>
    </row>
    <row r="462" spans="1:24" x14ac:dyDescent="0.25">
      <c r="A462" s="154" t="s">
        <v>376</v>
      </c>
      <c r="B462" s="154" t="s">
        <v>813</v>
      </c>
      <c r="C462" s="255" t="s">
        <v>814</v>
      </c>
      <c r="D462" s="255"/>
      <c r="E462" s="158">
        <v>40464</v>
      </c>
      <c r="F462" s="191" t="s">
        <v>300</v>
      </c>
      <c r="G462" s="195">
        <f t="shared" si="84"/>
        <v>7</v>
      </c>
      <c r="H462" s="156" t="str">
        <f t="shared" si="85"/>
        <v>JG11</v>
      </c>
      <c r="I462" s="200">
        <v>43025</v>
      </c>
      <c r="J462" s="195">
        <f t="shared" si="86"/>
        <v>7</v>
      </c>
      <c r="K462" s="156" t="str">
        <f t="shared" si="87"/>
        <v>JG11</v>
      </c>
      <c r="L462" s="196">
        <v>43046</v>
      </c>
      <c r="M462" s="195">
        <f t="shared" si="88"/>
        <v>7</v>
      </c>
      <c r="N462" s="156" t="str">
        <f t="shared" si="89"/>
        <v>JG11</v>
      </c>
      <c r="O462" s="196">
        <v>43074</v>
      </c>
      <c r="P462" s="195">
        <f t="shared" si="90"/>
        <v>7</v>
      </c>
      <c r="Q462" s="156" t="str">
        <f t="shared" si="91"/>
        <v>JG11</v>
      </c>
      <c r="R462" s="196">
        <v>43101</v>
      </c>
      <c r="S462" s="195">
        <f t="shared" si="92"/>
        <v>7</v>
      </c>
      <c r="T462" s="156" t="str">
        <f t="shared" si="93"/>
        <v>JG11</v>
      </c>
      <c r="U462" s="196">
        <v>43116</v>
      </c>
      <c r="V462" s="195">
        <f t="shared" si="94"/>
        <v>7</v>
      </c>
      <c r="W462" s="156" t="str">
        <f t="shared" si="95"/>
        <v>JG11</v>
      </c>
      <c r="X462" s="196">
        <v>43172</v>
      </c>
    </row>
    <row r="463" spans="1:24" x14ac:dyDescent="0.25">
      <c r="A463" s="154" t="s">
        <v>289</v>
      </c>
      <c r="B463" s="154" t="s">
        <v>1386</v>
      </c>
      <c r="C463" s="154" t="s">
        <v>1387</v>
      </c>
      <c r="D463" s="154"/>
      <c r="E463" s="158">
        <v>20896</v>
      </c>
      <c r="F463" s="185" t="s">
        <v>285</v>
      </c>
      <c r="G463" s="195">
        <f t="shared" si="84"/>
        <v>60</v>
      </c>
      <c r="H463" s="156" t="str">
        <f t="shared" si="85"/>
        <v>V60</v>
      </c>
      <c r="I463" s="200">
        <v>43025</v>
      </c>
      <c r="J463" s="195">
        <f t="shared" si="86"/>
        <v>60</v>
      </c>
      <c r="K463" s="156" t="str">
        <f t="shared" si="87"/>
        <v>V60</v>
      </c>
      <c r="L463" s="196">
        <v>43046</v>
      </c>
      <c r="M463" s="195">
        <f t="shared" si="88"/>
        <v>60</v>
      </c>
      <c r="N463" s="156" t="str">
        <f t="shared" si="89"/>
        <v>V60</v>
      </c>
      <c r="O463" s="196">
        <v>43074</v>
      </c>
      <c r="P463" s="195">
        <f t="shared" si="90"/>
        <v>60</v>
      </c>
      <c r="Q463" s="156" t="str">
        <f t="shared" si="91"/>
        <v>V60</v>
      </c>
      <c r="R463" s="196">
        <v>43101</v>
      </c>
      <c r="S463" s="195">
        <f t="shared" si="92"/>
        <v>60</v>
      </c>
      <c r="T463" s="156" t="str">
        <f t="shared" si="93"/>
        <v>V60</v>
      </c>
      <c r="U463" s="196">
        <v>43116</v>
      </c>
      <c r="V463" s="195">
        <f t="shared" si="94"/>
        <v>61</v>
      </c>
      <c r="W463" s="156" t="str">
        <f t="shared" si="95"/>
        <v>V60</v>
      </c>
      <c r="X463" s="196">
        <v>43172</v>
      </c>
    </row>
    <row r="464" spans="1:24" x14ac:dyDescent="0.25">
      <c r="A464" s="161" t="s">
        <v>816</v>
      </c>
      <c r="B464" s="161" t="s">
        <v>817</v>
      </c>
      <c r="C464" s="154" t="s">
        <v>818</v>
      </c>
      <c r="D464" s="154"/>
      <c r="E464" s="158">
        <v>39266</v>
      </c>
      <c r="F464" s="185" t="s">
        <v>285</v>
      </c>
      <c r="G464" s="195">
        <f t="shared" si="84"/>
        <v>10</v>
      </c>
      <c r="H464" s="156" t="str">
        <f t="shared" si="85"/>
        <v>JB11</v>
      </c>
      <c r="I464" s="200">
        <v>43025</v>
      </c>
      <c r="J464" s="195">
        <f t="shared" si="86"/>
        <v>10</v>
      </c>
      <c r="K464" s="156" t="str">
        <f t="shared" si="87"/>
        <v>JB11</v>
      </c>
      <c r="L464" s="196">
        <v>43046</v>
      </c>
      <c r="M464" s="195">
        <f t="shared" si="88"/>
        <v>10</v>
      </c>
      <c r="N464" s="156" t="str">
        <f t="shared" si="89"/>
        <v>JB11</v>
      </c>
      <c r="O464" s="196">
        <v>43074</v>
      </c>
      <c r="P464" s="195">
        <f t="shared" si="90"/>
        <v>10</v>
      </c>
      <c r="Q464" s="156" t="str">
        <f t="shared" si="91"/>
        <v>JB11</v>
      </c>
      <c r="R464" s="196">
        <v>43101</v>
      </c>
      <c r="S464" s="195">
        <f t="shared" si="92"/>
        <v>10</v>
      </c>
      <c r="T464" s="156" t="str">
        <f t="shared" si="93"/>
        <v>JB11</v>
      </c>
      <c r="U464" s="196">
        <v>43116</v>
      </c>
      <c r="V464" s="195">
        <f t="shared" si="94"/>
        <v>10</v>
      </c>
      <c r="W464" s="156" t="str">
        <f t="shared" si="95"/>
        <v>JB11</v>
      </c>
      <c r="X464" s="196">
        <v>43172</v>
      </c>
    </row>
    <row r="465" spans="1:24" x14ac:dyDescent="0.25">
      <c r="A465" s="154" t="s">
        <v>430</v>
      </c>
      <c r="B465" s="154" t="s">
        <v>817</v>
      </c>
      <c r="C465" s="154" t="s">
        <v>1393</v>
      </c>
      <c r="D465" s="154"/>
      <c r="E465" s="158">
        <v>31275</v>
      </c>
      <c r="F465" s="185" t="s">
        <v>285</v>
      </c>
      <c r="G465" s="195">
        <f t="shared" si="84"/>
        <v>32</v>
      </c>
      <c r="H465" s="156" t="str">
        <f t="shared" si="85"/>
        <v>SM</v>
      </c>
      <c r="I465" s="200">
        <v>43025</v>
      </c>
      <c r="J465" s="195">
        <f t="shared" si="86"/>
        <v>32</v>
      </c>
      <c r="K465" s="156" t="str">
        <f t="shared" si="87"/>
        <v>SM</v>
      </c>
      <c r="L465" s="196">
        <v>43046</v>
      </c>
      <c r="M465" s="195">
        <f t="shared" si="88"/>
        <v>32</v>
      </c>
      <c r="N465" s="156" t="str">
        <f t="shared" si="89"/>
        <v>SM</v>
      </c>
      <c r="O465" s="196">
        <v>43074</v>
      </c>
      <c r="P465" s="195">
        <f t="shared" si="90"/>
        <v>32</v>
      </c>
      <c r="Q465" s="156" t="str">
        <f t="shared" si="91"/>
        <v>SM</v>
      </c>
      <c r="R465" s="196">
        <v>43101</v>
      </c>
      <c r="S465" s="195">
        <f t="shared" si="92"/>
        <v>32</v>
      </c>
      <c r="T465" s="156" t="str">
        <f t="shared" si="93"/>
        <v>SM</v>
      </c>
      <c r="U465" s="196">
        <v>43116</v>
      </c>
      <c r="V465" s="195">
        <f t="shared" si="94"/>
        <v>32</v>
      </c>
      <c r="W465" s="156" t="str">
        <f t="shared" si="95"/>
        <v>SM</v>
      </c>
      <c r="X465" s="196">
        <v>43172</v>
      </c>
    </row>
    <row r="466" spans="1:24" x14ac:dyDescent="0.25">
      <c r="A466" s="161" t="s">
        <v>820</v>
      </c>
      <c r="B466" s="161" t="s">
        <v>817</v>
      </c>
      <c r="C466" s="154" t="s">
        <v>85</v>
      </c>
      <c r="D466" s="154"/>
      <c r="E466" s="158">
        <v>37763</v>
      </c>
      <c r="F466" s="185" t="s">
        <v>300</v>
      </c>
      <c r="G466" s="195">
        <f t="shared" si="84"/>
        <v>14</v>
      </c>
      <c r="H466" s="156" t="str">
        <f t="shared" si="85"/>
        <v>JG15</v>
      </c>
      <c r="I466" s="200">
        <v>43025</v>
      </c>
      <c r="J466" s="195">
        <f t="shared" si="86"/>
        <v>14</v>
      </c>
      <c r="K466" s="156" t="str">
        <f t="shared" si="87"/>
        <v>JG15</v>
      </c>
      <c r="L466" s="196">
        <v>43046</v>
      </c>
      <c r="M466" s="195">
        <f t="shared" si="88"/>
        <v>14</v>
      </c>
      <c r="N466" s="156" t="str">
        <f t="shared" si="89"/>
        <v>JG15</v>
      </c>
      <c r="O466" s="196">
        <v>43074</v>
      </c>
      <c r="P466" s="195">
        <f t="shared" si="90"/>
        <v>14</v>
      </c>
      <c r="Q466" s="156" t="str">
        <f t="shared" si="91"/>
        <v>JG15</v>
      </c>
      <c r="R466" s="196">
        <v>43101</v>
      </c>
      <c r="S466" s="195">
        <f t="shared" si="92"/>
        <v>14</v>
      </c>
      <c r="T466" s="156" t="str">
        <f t="shared" si="93"/>
        <v>JG15</v>
      </c>
      <c r="U466" s="196">
        <v>43116</v>
      </c>
      <c r="V466" s="195">
        <f t="shared" si="94"/>
        <v>14</v>
      </c>
      <c r="W466" s="156" t="str">
        <f t="shared" si="95"/>
        <v>JG15</v>
      </c>
      <c r="X466" s="196">
        <v>43172</v>
      </c>
    </row>
    <row r="467" spans="1:24" x14ac:dyDescent="0.25">
      <c r="A467" s="161" t="s">
        <v>420</v>
      </c>
      <c r="B467" s="161" t="s">
        <v>817</v>
      </c>
      <c r="C467" s="154" t="s">
        <v>134</v>
      </c>
      <c r="D467" s="154"/>
      <c r="E467" s="158">
        <v>38815</v>
      </c>
      <c r="F467" s="185" t="s">
        <v>300</v>
      </c>
      <c r="G467" s="195">
        <f t="shared" si="84"/>
        <v>11</v>
      </c>
      <c r="H467" s="156" t="str">
        <f t="shared" si="85"/>
        <v>JG13</v>
      </c>
      <c r="I467" s="200">
        <v>43025</v>
      </c>
      <c r="J467" s="195">
        <f t="shared" si="86"/>
        <v>11</v>
      </c>
      <c r="K467" s="156" t="str">
        <f t="shared" si="87"/>
        <v>JG13</v>
      </c>
      <c r="L467" s="196">
        <v>43046</v>
      </c>
      <c r="M467" s="195">
        <f t="shared" si="88"/>
        <v>11</v>
      </c>
      <c r="N467" s="156" t="str">
        <f t="shared" si="89"/>
        <v>JG13</v>
      </c>
      <c r="O467" s="196">
        <v>43074</v>
      </c>
      <c r="P467" s="195">
        <f t="shared" si="90"/>
        <v>11</v>
      </c>
      <c r="Q467" s="156" t="str">
        <f t="shared" si="91"/>
        <v>JG13</v>
      </c>
      <c r="R467" s="196">
        <v>43101</v>
      </c>
      <c r="S467" s="195">
        <f t="shared" si="92"/>
        <v>11</v>
      </c>
      <c r="T467" s="156" t="str">
        <f t="shared" si="93"/>
        <v>JG13</v>
      </c>
      <c r="U467" s="196">
        <v>43116</v>
      </c>
      <c r="V467" s="195">
        <f t="shared" si="94"/>
        <v>11</v>
      </c>
      <c r="W467" s="156" t="str">
        <f t="shared" si="95"/>
        <v>JG13</v>
      </c>
      <c r="X467" s="196">
        <v>43172</v>
      </c>
    </row>
    <row r="468" spans="1:24" x14ac:dyDescent="0.25">
      <c r="A468" s="154" t="s">
        <v>549</v>
      </c>
      <c r="B468" s="154" t="s">
        <v>817</v>
      </c>
      <c r="C468" s="154" t="s">
        <v>1394</v>
      </c>
      <c r="D468" s="154"/>
      <c r="E468" s="158">
        <v>38066</v>
      </c>
      <c r="F468" s="185" t="s">
        <v>285</v>
      </c>
      <c r="G468" s="195">
        <f t="shared" si="84"/>
        <v>13</v>
      </c>
      <c r="H468" s="156" t="str">
        <f t="shared" si="85"/>
        <v>JB15</v>
      </c>
      <c r="I468" s="200">
        <v>43025</v>
      </c>
      <c r="J468" s="195">
        <f t="shared" si="86"/>
        <v>13</v>
      </c>
      <c r="K468" s="156" t="str">
        <f t="shared" si="87"/>
        <v>JB15</v>
      </c>
      <c r="L468" s="196">
        <v>43046</v>
      </c>
      <c r="M468" s="195">
        <f t="shared" si="88"/>
        <v>13</v>
      </c>
      <c r="N468" s="156" t="str">
        <f t="shared" si="89"/>
        <v>JB15</v>
      </c>
      <c r="O468" s="196">
        <v>43074</v>
      </c>
      <c r="P468" s="195">
        <f t="shared" si="90"/>
        <v>13</v>
      </c>
      <c r="Q468" s="156" t="str">
        <f t="shared" si="91"/>
        <v>JB15</v>
      </c>
      <c r="R468" s="196">
        <v>43101</v>
      </c>
      <c r="S468" s="195">
        <f t="shared" si="92"/>
        <v>13</v>
      </c>
      <c r="T468" s="156" t="str">
        <f t="shared" si="93"/>
        <v>JB15</v>
      </c>
      <c r="U468" s="196">
        <v>43116</v>
      </c>
      <c r="V468" s="195">
        <f t="shared" si="94"/>
        <v>13</v>
      </c>
      <c r="W468" s="156" t="str">
        <f t="shared" si="95"/>
        <v>JB15</v>
      </c>
      <c r="X468" s="196">
        <v>43172</v>
      </c>
    </row>
    <row r="469" spans="1:24" x14ac:dyDescent="0.25">
      <c r="A469" s="161" t="s">
        <v>567</v>
      </c>
      <c r="B469" s="161" t="s">
        <v>817</v>
      </c>
      <c r="C469" s="154" t="s">
        <v>823</v>
      </c>
      <c r="D469" s="154"/>
      <c r="E469" s="158">
        <v>26921</v>
      </c>
      <c r="F469" s="185" t="s">
        <v>285</v>
      </c>
      <c r="G469" s="195">
        <f t="shared" si="84"/>
        <v>44</v>
      </c>
      <c r="H469" s="156" t="str">
        <f t="shared" si="85"/>
        <v>V40</v>
      </c>
      <c r="I469" s="200">
        <v>43025</v>
      </c>
      <c r="J469" s="195">
        <f t="shared" si="86"/>
        <v>44</v>
      </c>
      <c r="K469" s="156" t="str">
        <f t="shared" si="87"/>
        <v>V40</v>
      </c>
      <c r="L469" s="196">
        <v>43046</v>
      </c>
      <c r="M469" s="195">
        <f t="shared" si="88"/>
        <v>44</v>
      </c>
      <c r="N469" s="156" t="str">
        <f t="shared" si="89"/>
        <v>V40</v>
      </c>
      <c r="O469" s="196">
        <v>43074</v>
      </c>
      <c r="P469" s="195">
        <f t="shared" si="90"/>
        <v>44</v>
      </c>
      <c r="Q469" s="156" t="str">
        <f t="shared" si="91"/>
        <v>V40</v>
      </c>
      <c r="R469" s="196">
        <v>43101</v>
      </c>
      <c r="S469" s="195">
        <f t="shared" si="92"/>
        <v>44</v>
      </c>
      <c r="T469" s="156" t="str">
        <f t="shared" si="93"/>
        <v>V40</v>
      </c>
      <c r="U469" s="196">
        <v>43116</v>
      </c>
      <c r="V469" s="195">
        <f t="shared" si="94"/>
        <v>44</v>
      </c>
      <c r="W469" s="156" t="str">
        <f t="shared" si="95"/>
        <v>V40</v>
      </c>
      <c r="X469" s="196">
        <v>43172</v>
      </c>
    </row>
    <row r="470" spans="1:24" x14ac:dyDescent="0.25">
      <c r="A470" s="154" t="s">
        <v>1391</v>
      </c>
      <c r="B470" s="154" t="s">
        <v>817</v>
      </c>
      <c r="C470" s="154" t="s">
        <v>1392</v>
      </c>
      <c r="D470" s="154"/>
      <c r="E470" s="158">
        <v>38157</v>
      </c>
      <c r="F470" s="185" t="s">
        <v>285</v>
      </c>
      <c r="G470" s="195">
        <f t="shared" si="84"/>
        <v>13</v>
      </c>
      <c r="H470" s="156" t="str">
        <f t="shared" si="85"/>
        <v>JB15</v>
      </c>
      <c r="I470" s="200">
        <v>43025</v>
      </c>
      <c r="J470" s="195">
        <f t="shared" si="86"/>
        <v>13</v>
      </c>
      <c r="K470" s="156" t="str">
        <f t="shared" si="87"/>
        <v>JB15</v>
      </c>
      <c r="L470" s="196">
        <v>43046</v>
      </c>
      <c r="M470" s="195">
        <f t="shared" si="88"/>
        <v>13</v>
      </c>
      <c r="N470" s="156" t="str">
        <f t="shared" si="89"/>
        <v>JB15</v>
      </c>
      <c r="O470" s="196">
        <v>43074</v>
      </c>
      <c r="P470" s="195">
        <f t="shared" si="90"/>
        <v>13</v>
      </c>
      <c r="Q470" s="156" t="str">
        <f t="shared" si="91"/>
        <v>JB15</v>
      </c>
      <c r="R470" s="196">
        <v>43101</v>
      </c>
      <c r="S470" s="195">
        <f t="shared" si="92"/>
        <v>13</v>
      </c>
      <c r="T470" s="156" t="str">
        <f t="shared" si="93"/>
        <v>JB15</v>
      </c>
      <c r="U470" s="196">
        <v>43116</v>
      </c>
      <c r="V470" s="195">
        <f t="shared" si="94"/>
        <v>13</v>
      </c>
      <c r="W470" s="156" t="str">
        <f t="shared" si="95"/>
        <v>JB15</v>
      </c>
      <c r="X470" s="196">
        <v>43172</v>
      </c>
    </row>
    <row r="471" spans="1:24" x14ac:dyDescent="0.25">
      <c r="A471" s="161" t="s">
        <v>394</v>
      </c>
      <c r="B471" s="161" t="s">
        <v>817</v>
      </c>
      <c r="C471" s="255" t="s">
        <v>1467</v>
      </c>
      <c r="D471" s="255"/>
      <c r="E471" s="158">
        <v>26025</v>
      </c>
      <c r="F471" s="185" t="s">
        <v>285</v>
      </c>
      <c r="G471" s="195">
        <f t="shared" si="84"/>
        <v>46</v>
      </c>
      <c r="H471" s="156" t="str">
        <f t="shared" si="85"/>
        <v>V45</v>
      </c>
      <c r="I471" s="200">
        <v>43025</v>
      </c>
      <c r="J471" s="195">
        <f t="shared" si="86"/>
        <v>46</v>
      </c>
      <c r="K471" s="156" t="str">
        <f t="shared" si="87"/>
        <v>V45</v>
      </c>
      <c r="L471" s="196">
        <v>43046</v>
      </c>
      <c r="M471" s="195">
        <f t="shared" si="88"/>
        <v>46</v>
      </c>
      <c r="N471" s="156" t="str">
        <f t="shared" si="89"/>
        <v>V45</v>
      </c>
      <c r="O471" s="196">
        <v>43074</v>
      </c>
      <c r="P471" s="195">
        <f t="shared" si="90"/>
        <v>46</v>
      </c>
      <c r="Q471" s="156" t="str">
        <f t="shared" si="91"/>
        <v>V45</v>
      </c>
      <c r="R471" s="196">
        <v>43101</v>
      </c>
      <c r="S471" s="195">
        <f t="shared" si="92"/>
        <v>46</v>
      </c>
      <c r="T471" s="156" t="str">
        <f t="shared" si="93"/>
        <v>V45</v>
      </c>
      <c r="U471" s="196">
        <v>43116</v>
      </c>
      <c r="V471" s="195">
        <f t="shared" si="94"/>
        <v>46</v>
      </c>
      <c r="W471" s="156" t="str">
        <f t="shared" si="95"/>
        <v>V45</v>
      </c>
      <c r="X471" s="196">
        <v>43172</v>
      </c>
    </row>
    <row r="472" spans="1:24" x14ac:dyDescent="0.25">
      <c r="A472" s="154" t="s">
        <v>390</v>
      </c>
      <c r="B472" s="154" t="s">
        <v>1395</v>
      </c>
      <c r="C472" s="154" t="s">
        <v>1396</v>
      </c>
      <c r="D472" s="154"/>
      <c r="E472" s="160">
        <v>31224</v>
      </c>
      <c r="F472" s="186" t="s">
        <v>285</v>
      </c>
      <c r="G472" s="195">
        <f t="shared" si="84"/>
        <v>32</v>
      </c>
      <c r="H472" s="156" t="str">
        <f t="shared" si="85"/>
        <v>SM</v>
      </c>
      <c r="I472" s="200">
        <v>43025</v>
      </c>
      <c r="J472" s="195">
        <f t="shared" si="86"/>
        <v>32</v>
      </c>
      <c r="K472" s="156" t="str">
        <f t="shared" si="87"/>
        <v>SM</v>
      </c>
      <c r="L472" s="196">
        <v>43046</v>
      </c>
      <c r="M472" s="195">
        <f t="shared" si="88"/>
        <v>32</v>
      </c>
      <c r="N472" s="156" t="str">
        <f t="shared" si="89"/>
        <v>SM</v>
      </c>
      <c r="O472" s="196">
        <v>43074</v>
      </c>
      <c r="P472" s="195">
        <f t="shared" si="90"/>
        <v>32</v>
      </c>
      <c r="Q472" s="156" t="str">
        <f t="shared" si="91"/>
        <v>SM</v>
      </c>
      <c r="R472" s="196">
        <v>43101</v>
      </c>
      <c r="S472" s="195">
        <f t="shared" si="92"/>
        <v>32</v>
      </c>
      <c r="T472" s="156" t="str">
        <f t="shared" si="93"/>
        <v>SM</v>
      </c>
      <c r="U472" s="196">
        <v>43116</v>
      </c>
      <c r="V472" s="195">
        <f t="shared" si="94"/>
        <v>32</v>
      </c>
      <c r="W472" s="156" t="str">
        <f t="shared" si="95"/>
        <v>SM</v>
      </c>
      <c r="X472" s="196">
        <v>43172</v>
      </c>
    </row>
    <row r="473" spans="1:24" x14ac:dyDescent="0.25">
      <c r="A473" s="161" t="s">
        <v>494</v>
      </c>
      <c r="B473" s="161" t="s">
        <v>1397</v>
      </c>
      <c r="C473" s="154" t="s">
        <v>46</v>
      </c>
      <c r="D473" s="154"/>
      <c r="E473" s="160">
        <v>27096</v>
      </c>
      <c r="F473" s="186" t="s">
        <v>300</v>
      </c>
      <c r="G473" s="195">
        <f t="shared" si="84"/>
        <v>43</v>
      </c>
      <c r="H473" s="156" t="str">
        <f t="shared" si="85"/>
        <v>F40</v>
      </c>
      <c r="I473" s="200">
        <v>43025</v>
      </c>
      <c r="J473" s="195">
        <f t="shared" si="86"/>
        <v>43</v>
      </c>
      <c r="K473" s="156" t="str">
        <f t="shared" si="87"/>
        <v>F40</v>
      </c>
      <c r="L473" s="196">
        <v>43046</v>
      </c>
      <c r="M473" s="195">
        <f t="shared" si="88"/>
        <v>43</v>
      </c>
      <c r="N473" s="156" t="str">
        <f t="shared" si="89"/>
        <v>F40</v>
      </c>
      <c r="O473" s="196">
        <v>43074</v>
      </c>
      <c r="P473" s="195">
        <f t="shared" si="90"/>
        <v>43</v>
      </c>
      <c r="Q473" s="156" t="str">
        <f t="shared" si="91"/>
        <v>F40</v>
      </c>
      <c r="R473" s="196">
        <v>43101</v>
      </c>
      <c r="S473" s="195">
        <f t="shared" si="92"/>
        <v>43</v>
      </c>
      <c r="T473" s="156" t="str">
        <f t="shared" si="93"/>
        <v>F40</v>
      </c>
      <c r="U473" s="196">
        <v>43116</v>
      </c>
      <c r="V473" s="195">
        <f t="shared" si="94"/>
        <v>44</v>
      </c>
      <c r="W473" s="156" t="str">
        <f t="shared" si="95"/>
        <v>F40</v>
      </c>
      <c r="X473" s="196">
        <v>43172</v>
      </c>
    </row>
    <row r="474" spans="1:24" x14ac:dyDescent="0.25">
      <c r="A474" s="154" t="s">
        <v>450</v>
      </c>
      <c r="B474" s="154" t="s">
        <v>1397</v>
      </c>
      <c r="C474" s="154" t="s">
        <v>1398</v>
      </c>
      <c r="D474" s="154"/>
      <c r="E474" s="160">
        <v>37074</v>
      </c>
      <c r="F474" s="186" t="s">
        <v>300</v>
      </c>
      <c r="G474" s="195">
        <f t="shared" si="84"/>
        <v>16</v>
      </c>
      <c r="H474" s="156" t="str">
        <f t="shared" si="85"/>
        <v>JG17</v>
      </c>
      <c r="I474" s="200">
        <v>43025</v>
      </c>
      <c r="J474" s="195">
        <f t="shared" si="86"/>
        <v>16</v>
      </c>
      <c r="K474" s="156" t="str">
        <f t="shared" si="87"/>
        <v>JG17</v>
      </c>
      <c r="L474" s="196">
        <v>43046</v>
      </c>
      <c r="M474" s="195">
        <f t="shared" si="88"/>
        <v>16</v>
      </c>
      <c r="N474" s="156" t="str">
        <f t="shared" si="89"/>
        <v>JG17</v>
      </c>
      <c r="O474" s="196">
        <v>43074</v>
      </c>
      <c r="P474" s="195">
        <f t="shared" si="90"/>
        <v>16</v>
      </c>
      <c r="Q474" s="156" t="str">
        <f t="shared" si="91"/>
        <v>JG17</v>
      </c>
      <c r="R474" s="196">
        <v>43101</v>
      </c>
      <c r="S474" s="195">
        <f t="shared" si="92"/>
        <v>16</v>
      </c>
      <c r="T474" s="156" t="str">
        <f t="shared" si="93"/>
        <v>JG17</v>
      </c>
      <c r="U474" s="196">
        <v>43116</v>
      </c>
      <c r="V474" s="195">
        <f t="shared" si="94"/>
        <v>16</v>
      </c>
      <c r="W474" s="156" t="str">
        <f t="shared" si="95"/>
        <v>JG17</v>
      </c>
      <c r="X474" s="196">
        <v>43172</v>
      </c>
    </row>
    <row r="475" spans="1:24" x14ac:dyDescent="0.25">
      <c r="A475" s="161" t="s">
        <v>1399</v>
      </c>
      <c r="B475" s="161" t="s">
        <v>1400</v>
      </c>
      <c r="C475" s="154" t="s">
        <v>1401</v>
      </c>
      <c r="D475" s="154"/>
      <c r="E475" s="160">
        <v>30143</v>
      </c>
      <c r="F475" s="186" t="s">
        <v>300</v>
      </c>
      <c r="G475" s="195">
        <f t="shared" si="84"/>
        <v>35</v>
      </c>
      <c r="H475" s="156" t="str">
        <f t="shared" si="85"/>
        <v>F35</v>
      </c>
      <c r="I475" s="200">
        <v>43025</v>
      </c>
      <c r="J475" s="195">
        <f t="shared" si="86"/>
        <v>35</v>
      </c>
      <c r="K475" s="156" t="str">
        <f t="shared" si="87"/>
        <v>F35</v>
      </c>
      <c r="L475" s="196">
        <v>43046</v>
      </c>
      <c r="M475" s="195">
        <f t="shared" si="88"/>
        <v>35</v>
      </c>
      <c r="N475" s="156" t="str">
        <f t="shared" si="89"/>
        <v>F35</v>
      </c>
      <c r="O475" s="196">
        <v>43074</v>
      </c>
      <c r="P475" s="195">
        <f t="shared" si="90"/>
        <v>35</v>
      </c>
      <c r="Q475" s="156" t="str">
        <f t="shared" si="91"/>
        <v>F35</v>
      </c>
      <c r="R475" s="196">
        <v>43101</v>
      </c>
      <c r="S475" s="195">
        <f t="shared" si="92"/>
        <v>35</v>
      </c>
      <c r="T475" s="156" t="str">
        <f t="shared" si="93"/>
        <v>F35</v>
      </c>
      <c r="U475" s="196">
        <v>43116</v>
      </c>
      <c r="V475" s="195">
        <f t="shared" si="94"/>
        <v>35</v>
      </c>
      <c r="W475" s="156" t="str">
        <f t="shared" si="95"/>
        <v>F35</v>
      </c>
      <c r="X475" s="196">
        <v>43172</v>
      </c>
    </row>
    <row r="476" spans="1:24" x14ac:dyDescent="0.25">
      <c r="A476" s="154" t="s">
        <v>826</v>
      </c>
      <c r="B476" s="154" t="s">
        <v>827</v>
      </c>
      <c r="C476" s="154" t="s">
        <v>828</v>
      </c>
      <c r="D476" s="154"/>
      <c r="E476" s="160">
        <v>39328</v>
      </c>
      <c r="F476" s="186" t="s">
        <v>300</v>
      </c>
      <c r="G476" s="195">
        <f t="shared" si="84"/>
        <v>10</v>
      </c>
      <c r="H476" s="156" t="str">
        <f t="shared" si="85"/>
        <v>JG11</v>
      </c>
      <c r="I476" s="200">
        <v>43025</v>
      </c>
      <c r="J476" s="195">
        <f t="shared" si="86"/>
        <v>10</v>
      </c>
      <c r="K476" s="156" t="str">
        <f t="shared" si="87"/>
        <v>JG11</v>
      </c>
      <c r="L476" s="196">
        <v>43046</v>
      </c>
      <c r="M476" s="195">
        <f t="shared" si="88"/>
        <v>10</v>
      </c>
      <c r="N476" s="156" t="str">
        <f t="shared" si="89"/>
        <v>JG11</v>
      </c>
      <c r="O476" s="196">
        <v>43074</v>
      </c>
      <c r="P476" s="195">
        <f t="shared" si="90"/>
        <v>10</v>
      </c>
      <c r="Q476" s="156" t="str">
        <f t="shared" si="91"/>
        <v>JG11</v>
      </c>
      <c r="R476" s="196">
        <v>43101</v>
      </c>
      <c r="S476" s="195">
        <f t="shared" si="92"/>
        <v>10</v>
      </c>
      <c r="T476" s="156" t="str">
        <f t="shared" si="93"/>
        <v>JG11</v>
      </c>
      <c r="U476" s="196">
        <v>43116</v>
      </c>
      <c r="V476" s="195">
        <f t="shared" si="94"/>
        <v>10</v>
      </c>
      <c r="W476" s="156" t="str">
        <f t="shared" si="95"/>
        <v>JG11</v>
      </c>
      <c r="X476" s="196">
        <v>43172</v>
      </c>
    </row>
    <row r="477" spans="1:24" x14ac:dyDescent="0.25">
      <c r="A477" s="161" t="s">
        <v>1402</v>
      </c>
      <c r="B477" s="161" t="s">
        <v>827</v>
      </c>
      <c r="C477" s="154" t="s">
        <v>1403</v>
      </c>
      <c r="D477" s="154"/>
      <c r="E477" s="160">
        <v>38873</v>
      </c>
      <c r="F477" s="186" t="s">
        <v>285</v>
      </c>
      <c r="G477" s="195">
        <f t="shared" si="84"/>
        <v>11</v>
      </c>
      <c r="H477" s="156" t="str">
        <f t="shared" si="85"/>
        <v>JB13</v>
      </c>
      <c r="I477" s="200">
        <v>43025</v>
      </c>
      <c r="J477" s="195">
        <f t="shared" si="86"/>
        <v>11</v>
      </c>
      <c r="K477" s="156" t="str">
        <f t="shared" si="87"/>
        <v>JB13</v>
      </c>
      <c r="L477" s="196">
        <v>43046</v>
      </c>
      <c r="M477" s="195">
        <f t="shared" si="88"/>
        <v>11</v>
      </c>
      <c r="N477" s="156" t="str">
        <f t="shared" si="89"/>
        <v>JB13</v>
      </c>
      <c r="O477" s="196">
        <v>43074</v>
      </c>
      <c r="P477" s="195">
        <f t="shared" si="90"/>
        <v>11</v>
      </c>
      <c r="Q477" s="156" t="str">
        <f t="shared" si="91"/>
        <v>JB13</v>
      </c>
      <c r="R477" s="196">
        <v>43101</v>
      </c>
      <c r="S477" s="195">
        <f t="shared" si="92"/>
        <v>11</v>
      </c>
      <c r="T477" s="156" t="str">
        <f t="shared" si="93"/>
        <v>JB13</v>
      </c>
      <c r="U477" s="196">
        <v>43116</v>
      </c>
      <c r="V477" s="195">
        <f t="shared" si="94"/>
        <v>11</v>
      </c>
      <c r="W477" s="156" t="str">
        <f t="shared" si="95"/>
        <v>JB13</v>
      </c>
      <c r="X477" s="196">
        <v>43172</v>
      </c>
    </row>
    <row r="478" spans="1:24" x14ac:dyDescent="0.25">
      <c r="A478" s="161" t="s">
        <v>419</v>
      </c>
      <c r="B478" s="161" t="s">
        <v>1404</v>
      </c>
      <c r="C478" s="154" t="s">
        <v>1405</v>
      </c>
      <c r="D478" s="154"/>
      <c r="E478" s="160">
        <v>39038</v>
      </c>
      <c r="F478" s="186" t="s">
        <v>285</v>
      </c>
      <c r="G478" s="195">
        <f t="shared" si="84"/>
        <v>10</v>
      </c>
      <c r="H478" s="156" t="str">
        <f t="shared" si="85"/>
        <v>JB11</v>
      </c>
      <c r="I478" s="200">
        <v>43025</v>
      </c>
      <c r="J478" s="195">
        <f t="shared" si="86"/>
        <v>10</v>
      </c>
      <c r="K478" s="156" t="str">
        <f t="shared" si="87"/>
        <v>JB11</v>
      </c>
      <c r="L478" s="196">
        <v>43046</v>
      </c>
      <c r="M478" s="195">
        <f t="shared" si="88"/>
        <v>11</v>
      </c>
      <c r="N478" s="156" t="str">
        <f t="shared" si="89"/>
        <v>JB13</v>
      </c>
      <c r="O478" s="196">
        <v>43074</v>
      </c>
      <c r="P478" s="195">
        <f t="shared" si="90"/>
        <v>11</v>
      </c>
      <c r="Q478" s="156" t="str">
        <f t="shared" si="91"/>
        <v>JB13</v>
      </c>
      <c r="R478" s="196">
        <v>43101</v>
      </c>
      <c r="S478" s="195">
        <f t="shared" si="92"/>
        <v>11</v>
      </c>
      <c r="T478" s="156" t="str">
        <f t="shared" si="93"/>
        <v>JB13</v>
      </c>
      <c r="U478" s="196">
        <v>43116</v>
      </c>
      <c r="V478" s="195">
        <f t="shared" si="94"/>
        <v>11</v>
      </c>
      <c r="W478" s="156" t="str">
        <f t="shared" si="95"/>
        <v>JB13</v>
      </c>
      <c r="X478" s="196">
        <v>43172</v>
      </c>
    </row>
    <row r="479" spans="1:24" x14ac:dyDescent="0.25">
      <c r="A479" s="154" t="s">
        <v>1408</v>
      </c>
      <c r="B479" s="154" t="s">
        <v>1406</v>
      </c>
      <c r="C479" s="154" t="s">
        <v>1409</v>
      </c>
      <c r="D479" s="154"/>
      <c r="E479" s="160">
        <v>38912</v>
      </c>
      <c r="F479" s="187" t="s">
        <v>300</v>
      </c>
      <c r="G479" s="195">
        <f t="shared" si="84"/>
        <v>11</v>
      </c>
      <c r="H479" s="156" t="str">
        <f t="shared" si="85"/>
        <v>JG13</v>
      </c>
      <c r="I479" s="200">
        <v>43025</v>
      </c>
      <c r="J479" s="195">
        <f t="shared" si="86"/>
        <v>11</v>
      </c>
      <c r="K479" s="156" t="str">
        <f t="shared" si="87"/>
        <v>JG13</v>
      </c>
      <c r="L479" s="196">
        <v>43046</v>
      </c>
      <c r="M479" s="195">
        <f t="shared" si="88"/>
        <v>11</v>
      </c>
      <c r="N479" s="156" t="str">
        <f t="shared" si="89"/>
        <v>JG13</v>
      </c>
      <c r="O479" s="196">
        <v>43074</v>
      </c>
      <c r="P479" s="195">
        <f t="shared" si="90"/>
        <v>11</v>
      </c>
      <c r="Q479" s="156" t="str">
        <f t="shared" si="91"/>
        <v>JG13</v>
      </c>
      <c r="R479" s="196">
        <v>43101</v>
      </c>
      <c r="S479" s="195">
        <f t="shared" si="92"/>
        <v>11</v>
      </c>
      <c r="T479" s="156" t="str">
        <f t="shared" si="93"/>
        <v>JG13</v>
      </c>
      <c r="U479" s="196">
        <v>43116</v>
      </c>
      <c r="V479" s="195">
        <f t="shared" si="94"/>
        <v>11</v>
      </c>
      <c r="W479" s="156" t="str">
        <f t="shared" si="95"/>
        <v>JG13</v>
      </c>
      <c r="X479" s="196">
        <v>43172</v>
      </c>
    </row>
    <row r="480" spans="1:24" x14ac:dyDescent="0.25">
      <c r="A480" s="154" t="s">
        <v>356</v>
      </c>
      <c r="B480" s="154" t="s">
        <v>1406</v>
      </c>
      <c r="C480" s="154" t="s">
        <v>1407</v>
      </c>
      <c r="D480" s="154"/>
      <c r="E480" s="160">
        <v>37784</v>
      </c>
      <c r="F480" s="187" t="s">
        <v>285</v>
      </c>
      <c r="G480" s="195">
        <f t="shared" si="84"/>
        <v>14</v>
      </c>
      <c r="H480" s="156" t="str">
        <f t="shared" si="85"/>
        <v>JB15</v>
      </c>
      <c r="I480" s="200">
        <v>43025</v>
      </c>
      <c r="J480" s="195">
        <f t="shared" si="86"/>
        <v>14</v>
      </c>
      <c r="K480" s="156" t="str">
        <f t="shared" si="87"/>
        <v>JB15</v>
      </c>
      <c r="L480" s="196">
        <v>43046</v>
      </c>
      <c r="M480" s="195">
        <f t="shared" si="88"/>
        <v>14</v>
      </c>
      <c r="N480" s="156" t="str">
        <f t="shared" si="89"/>
        <v>JB15</v>
      </c>
      <c r="O480" s="196">
        <v>43074</v>
      </c>
      <c r="P480" s="195">
        <f t="shared" si="90"/>
        <v>14</v>
      </c>
      <c r="Q480" s="156" t="str">
        <f t="shared" si="91"/>
        <v>JB15</v>
      </c>
      <c r="R480" s="196">
        <v>43101</v>
      </c>
      <c r="S480" s="195">
        <f t="shared" si="92"/>
        <v>14</v>
      </c>
      <c r="T480" s="156" t="str">
        <f t="shared" si="93"/>
        <v>JB15</v>
      </c>
      <c r="U480" s="196">
        <v>43116</v>
      </c>
      <c r="V480" s="195">
        <f t="shared" si="94"/>
        <v>14</v>
      </c>
      <c r="W480" s="156" t="str">
        <f t="shared" si="95"/>
        <v>JB15</v>
      </c>
      <c r="X480" s="196">
        <v>43172</v>
      </c>
    </row>
    <row r="481" spans="1:24" x14ac:dyDescent="0.25">
      <c r="A481" s="154" t="s">
        <v>514</v>
      </c>
      <c r="B481" s="154" t="s">
        <v>1410</v>
      </c>
      <c r="C481" s="154" t="s">
        <v>1411</v>
      </c>
      <c r="D481" s="154"/>
      <c r="E481" s="160">
        <v>29108</v>
      </c>
      <c r="F481" s="187" t="s">
        <v>285</v>
      </c>
      <c r="G481" s="195">
        <f t="shared" si="84"/>
        <v>38</v>
      </c>
      <c r="H481" s="156" t="str">
        <f t="shared" si="85"/>
        <v>SM</v>
      </c>
      <c r="I481" s="200">
        <v>43025</v>
      </c>
      <c r="J481" s="195">
        <f t="shared" si="86"/>
        <v>38</v>
      </c>
      <c r="K481" s="156" t="str">
        <f t="shared" si="87"/>
        <v>SM</v>
      </c>
      <c r="L481" s="196">
        <v>43046</v>
      </c>
      <c r="M481" s="195">
        <f t="shared" si="88"/>
        <v>38</v>
      </c>
      <c r="N481" s="156" t="str">
        <f t="shared" si="89"/>
        <v>SM</v>
      </c>
      <c r="O481" s="196">
        <v>43074</v>
      </c>
      <c r="P481" s="195">
        <f t="shared" si="90"/>
        <v>38</v>
      </c>
      <c r="Q481" s="156" t="str">
        <f t="shared" si="91"/>
        <v>SM</v>
      </c>
      <c r="R481" s="196">
        <v>43101</v>
      </c>
      <c r="S481" s="195">
        <f t="shared" si="92"/>
        <v>38</v>
      </c>
      <c r="T481" s="156" t="str">
        <f t="shared" si="93"/>
        <v>SM</v>
      </c>
      <c r="U481" s="196">
        <v>43116</v>
      </c>
      <c r="V481" s="195">
        <f t="shared" si="94"/>
        <v>38</v>
      </c>
      <c r="W481" s="156" t="str">
        <f t="shared" si="95"/>
        <v>SM</v>
      </c>
      <c r="X481" s="196">
        <v>43172</v>
      </c>
    </row>
    <row r="482" spans="1:24" x14ac:dyDescent="0.25">
      <c r="A482" s="154" t="s">
        <v>1036</v>
      </c>
      <c r="B482" s="154" t="s">
        <v>1412</v>
      </c>
      <c r="C482" s="154" t="s">
        <v>1413</v>
      </c>
      <c r="D482" s="154"/>
      <c r="E482" s="160">
        <v>27243</v>
      </c>
      <c r="F482" s="187" t="s">
        <v>300</v>
      </c>
      <c r="G482" s="195">
        <f t="shared" si="84"/>
        <v>43</v>
      </c>
      <c r="H482" s="156" t="str">
        <f t="shared" si="85"/>
        <v>F40</v>
      </c>
      <c r="I482" s="200">
        <v>43025</v>
      </c>
      <c r="J482" s="195">
        <f t="shared" si="86"/>
        <v>43</v>
      </c>
      <c r="K482" s="156" t="str">
        <f t="shared" si="87"/>
        <v>F40</v>
      </c>
      <c r="L482" s="196">
        <v>43046</v>
      </c>
      <c r="M482" s="195">
        <f t="shared" si="88"/>
        <v>43</v>
      </c>
      <c r="N482" s="156" t="str">
        <f t="shared" si="89"/>
        <v>F40</v>
      </c>
      <c r="O482" s="196">
        <v>43074</v>
      </c>
      <c r="P482" s="195">
        <f t="shared" si="90"/>
        <v>43</v>
      </c>
      <c r="Q482" s="156" t="str">
        <f t="shared" si="91"/>
        <v>F40</v>
      </c>
      <c r="R482" s="196">
        <v>43101</v>
      </c>
      <c r="S482" s="195">
        <f t="shared" si="92"/>
        <v>43</v>
      </c>
      <c r="T482" s="156" t="str">
        <f t="shared" si="93"/>
        <v>F40</v>
      </c>
      <c r="U482" s="196">
        <v>43116</v>
      </c>
      <c r="V482" s="195">
        <f t="shared" si="94"/>
        <v>43</v>
      </c>
      <c r="W482" s="156" t="str">
        <f t="shared" si="95"/>
        <v>F40</v>
      </c>
      <c r="X482" s="196">
        <v>43172</v>
      </c>
    </row>
    <row r="483" spans="1:24" x14ac:dyDescent="0.25">
      <c r="A483" s="154" t="s">
        <v>546</v>
      </c>
      <c r="B483" s="154" t="s">
        <v>1414</v>
      </c>
      <c r="C483" s="154" t="s">
        <v>1415</v>
      </c>
      <c r="D483" s="154"/>
      <c r="E483" s="160">
        <v>31625</v>
      </c>
      <c r="F483" s="186" t="s">
        <v>300</v>
      </c>
      <c r="G483" s="195">
        <f t="shared" si="84"/>
        <v>31</v>
      </c>
      <c r="H483" s="156" t="str">
        <f t="shared" si="85"/>
        <v>SW</v>
      </c>
      <c r="I483" s="200">
        <v>43025</v>
      </c>
      <c r="J483" s="195">
        <f t="shared" si="86"/>
        <v>31</v>
      </c>
      <c r="K483" s="156" t="str">
        <f t="shared" si="87"/>
        <v>SW</v>
      </c>
      <c r="L483" s="196">
        <v>43046</v>
      </c>
      <c r="M483" s="195">
        <f t="shared" si="88"/>
        <v>31</v>
      </c>
      <c r="N483" s="156" t="str">
        <f t="shared" si="89"/>
        <v>SW</v>
      </c>
      <c r="O483" s="196">
        <v>43074</v>
      </c>
      <c r="P483" s="195">
        <f t="shared" si="90"/>
        <v>31</v>
      </c>
      <c r="Q483" s="156" t="str">
        <f t="shared" si="91"/>
        <v>SW</v>
      </c>
      <c r="R483" s="196">
        <v>43101</v>
      </c>
      <c r="S483" s="195">
        <f t="shared" si="92"/>
        <v>31</v>
      </c>
      <c r="T483" s="156" t="str">
        <f t="shared" si="93"/>
        <v>SW</v>
      </c>
      <c r="U483" s="196">
        <v>43116</v>
      </c>
      <c r="V483" s="195">
        <f t="shared" si="94"/>
        <v>31</v>
      </c>
      <c r="W483" s="156" t="str">
        <f t="shared" si="95"/>
        <v>SW</v>
      </c>
      <c r="X483" s="196">
        <v>43172</v>
      </c>
    </row>
    <row r="484" spans="1:24" x14ac:dyDescent="0.25">
      <c r="A484" s="154" t="s">
        <v>444</v>
      </c>
      <c r="B484" s="154" t="s">
        <v>830</v>
      </c>
      <c r="C484" s="154" t="s">
        <v>1416</v>
      </c>
      <c r="D484" s="154"/>
      <c r="E484" s="160">
        <v>37983</v>
      </c>
      <c r="F484" s="186" t="s">
        <v>285</v>
      </c>
      <c r="G484" s="195">
        <f t="shared" si="84"/>
        <v>13</v>
      </c>
      <c r="H484" s="156" t="str">
        <f t="shared" si="85"/>
        <v>JB15</v>
      </c>
      <c r="I484" s="200">
        <v>43025</v>
      </c>
      <c r="J484" s="195">
        <f t="shared" si="86"/>
        <v>13</v>
      </c>
      <c r="K484" s="156" t="str">
        <f t="shared" si="87"/>
        <v>JB15</v>
      </c>
      <c r="L484" s="196">
        <v>43046</v>
      </c>
      <c r="M484" s="195">
        <f t="shared" si="88"/>
        <v>13</v>
      </c>
      <c r="N484" s="156" t="str">
        <f t="shared" si="89"/>
        <v>JB15</v>
      </c>
      <c r="O484" s="196">
        <v>43074</v>
      </c>
      <c r="P484" s="195">
        <f t="shared" si="90"/>
        <v>14</v>
      </c>
      <c r="Q484" s="156" t="str">
        <f t="shared" si="91"/>
        <v>JB15</v>
      </c>
      <c r="R484" s="196">
        <v>43101</v>
      </c>
      <c r="S484" s="195">
        <f t="shared" si="92"/>
        <v>14</v>
      </c>
      <c r="T484" s="156" t="str">
        <f t="shared" si="93"/>
        <v>JB15</v>
      </c>
      <c r="U484" s="196">
        <v>43116</v>
      </c>
      <c r="V484" s="195">
        <f t="shared" si="94"/>
        <v>14</v>
      </c>
      <c r="W484" s="156" t="str">
        <f t="shared" si="95"/>
        <v>JB15</v>
      </c>
      <c r="X484" s="196">
        <v>43172</v>
      </c>
    </row>
    <row r="485" spans="1:24" x14ac:dyDescent="0.25">
      <c r="A485" s="154" t="s">
        <v>735</v>
      </c>
      <c r="B485" s="154" t="s">
        <v>830</v>
      </c>
      <c r="C485" s="154" t="s">
        <v>122</v>
      </c>
      <c r="D485" s="154"/>
      <c r="E485" s="160">
        <v>27058</v>
      </c>
      <c r="F485" s="186" t="s">
        <v>285</v>
      </c>
      <c r="G485" s="195">
        <f t="shared" si="84"/>
        <v>43</v>
      </c>
      <c r="H485" s="156" t="str">
        <f t="shared" si="85"/>
        <v>V40</v>
      </c>
      <c r="I485" s="200">
        <v>43025</v>
      </c>
      <c r="J485" s="195">
        <f t="shared" si="86"/>
        <v>43</v>
      </c>
      <c r="K485" s="156" t="str">
        <f t="shared" si="87"/>
        <v>V40</v>
      </c>
      <c r="L485" s="196">
        <v>43046</v>
      </c>
      <c r="M485" s="195">
        <f t="shared" si="88"/>
        <v>43</v>
      </c>
      <c r="N485" s="156" t="str">
        <f t="shared" si="89"/>
        <v>V40</v>
      </c>
      <c r="O485" s="196">
        <v>43074</v>
      </c>
      <c r="P485" s="195">
        <f t="shared" si="90"/>
        <v>43</v>
      </c>
      <c r="Q485" s="156" t="str">
        <f t="shared" si="91"/>
        <v>V40</v>
      </c>
      <c r="R485" s="196">
        <v>43101</v>
      </c>
      <c r="S485" s="195">
        <f t="shared" si="92"/>
        <v>43</v>
      </c>
      <c r="T485" s="156" t="str">
        <f t="shared" si="93"/>
        <v>V40</v>
      </c>
      <c r="U485" s="196">
        <v>43116</v>
      </c>
      <c r="V485" s="195">
        <f t="shared" si="94"/>
        <v>44</v>
      </c>
      <c r="W485" s="156" t="str">
        <f t="shared" si="95"/>
        <v>V40</v>
      </c>
      <c r="X485" s="196">
        <v>43172</v>
      </c>
    </row>
    <row r="486" spans="1:24" x14ac:dyDescent="0.25">
      <c r="A486" s="154" t="s">
        <v>832</v>
      </c>
      <c r="B486" s="154" t="s">
        <v>830</v>
      </c>
      <c r="C486" s="256" t="s">
        <v>833</v>
      </c>
      <c r="D486" s="256"/>
      <c r="E486" s="160">
        <v>26934</v>
      </c>
      <c r="F486" s="248" t="s">
        <v>300</v>
      </c>
      <c r="G486" s="195">
        <f t="shared" si="84"/>
        <v>44</v>
      </c>
      <c r="H486" s="156" t="str">
        <f t="shared" si="85"/>
        <v>F40</v>
      </c>
      <c r="I486" s="200">
        <v>43025</v>
      </c>
      <c r="J486" s="195">
        <f t="shared" si="86"/>
        <v>44</v>
      </c>
      <c r="K486" s="156" t="str">
        <f t="shared" si="87"/>
        <v>F40</v>
      </c>
      <c r="L486" s="196">
        <v>43046</v>
      </c>
      <c r="M486" s="195">
        <f t="shared" si="88"/>
        <v>44</v>
      </c>
      <c r="N486" s="156" t="str">
        <f t="shared" si="89"/>
        <v>F40</v>
      </c>
      <c r="O486" s="196">
        <v>43074</v>
      </c>
      <c r="P486" s="195">
        <f t="shared" si="90"/>
        <v>44</v>
      </c>
      <c r="Q486" s="156" t="str">
        <f t="shared" si="91"/>
        <v>F40</v>
      </c>
      <c r="R486" s="196">
        <v>43101</v>
      </c>
      <c r="S486" s="195">
        <f t="shared" si="92"/>
        <v>44</v>
      </c>
      <c r="T486" s="156" t="str">
        <f t="shared" si="93"/>
        <v>F40</v>
      </c>
      <c r="U486" s="196">
        <v>43116</v>
      </c>
      <c r="V486" s="195">
        <f t="shared" si="94"/>
        <v>44</v>
      </c>
      <c r="W486" s="156" t="str">
        <f t="shared" si="95"/>
        <v>F40</v>
      </c>
      <c r="X486" s="196">
        <v>43172</v>
      </c>
    </row>
    <row r="487" spans="1:24" x14ac:dyDescent="0.25">
      <c r="A487" s="154" t="s">
        <v>835</v>
      </c>
      <c r="B487" s="154" t="s">
        <v>830</v>
      </c>
      <c r="C487" s="256" t="s">
        <v>109</v>
      </c>
      <c r="D487" s="256"/>
      <c r="E487" s="160">
        <v>38600</v>
      </c>
      <c r="F487" s="248" t="s">
        <v>300</v>
      </c>
      <c r="G487" s="195">
        <f t="shared" si="84"/>
        <v>12</v>
      </c>
      <c r="H487" s="156" t="str">
        <f t="shared" si="85"/>
        <v>JG13</v>
      </c>
      <c r="I487" s="200">
        <v>43025</v>
      </c>
      <c r="J487" s="195">
        <f t="shared" si="86"/>
        <v>12</v>
      </c>
      <c r="K487" s="156" t="str">
        <f t="shared" si="87"/>
        <v>JG13</v>
      </c>
      <c r="L487" s="196">
        <v>43046</v>
      </c>
      <c r="M487" s="195">
        <f t="shared" si="88"/>
        <v>12</v>
      </c>
      <c r="N487" s="156" t="str">
        <f t="shared" si="89"/>
        <v>JG13</v>
      </c>
      <c r="O487" s="196">
        <v>43074</v>
      </c>
      <c r="P487" s="195">
        <f t="shared" si="90"/>
        <v>12</v>
      </c>
      <c r="Q487" s="156" t="str">
        <f t="shared" si="91"/>
        <v>JG13</v>
      </c>
      <c r="R487" s="196">
        <v>43101</v>
      </c>
      <c r="S487" s="195">
        <f t="shared" si="92"/>
        <v>12</v>
      </c>
      <c r="T487" s="156" t="str">
        <f t="shared" si="93"/>
        <v>JG13</v>
      </c>
      <c r="U487" s="196">
        <v>43116</v>
      </c>
      <c r="V487" s="195">
        <f t="shared" si="94"/>
        <v>12</v>
      </c>
      <c r="W487" s="156" t="str">
        <f t="shared" si="95"/>
        <v>JG13</v>
      </c>
      <c r="X487" s="196">
        <v>43172</v>
      </c>
    </row>
    <row r="488" spans="1:24" x14ac:dyDescent="0.25">
      <c r="A488" s="154" t="s">
        <v>1417</v>
      </c>
      <c r="B488" s="154" t="s">
        <v>1418</v>
      </c>
      <c r="C488" s="256" t="s">
        <v>1419</v>
      </c>
      <c r="D488" s="256"/>
      <c r="E488" s="160">
        <v>26839</v>
      </c>
      <c r="F488" s="248" t="s">
        <v>300</v>
      </c>
      <c r="G488" s="195">
        <f t="shared" si="84"/>
        <v>44</v>
      </c>
      <c r="H488" s="156" t="str">
        <f t="shared" si="85"/>
        <v>F40</v>
      </c>
      <c r="I488" s="200">
        <v>43025</v>
      </c>
      <c r="J488" s="195">
        <f t="shared" si="86"/>
        <v>44</v>
      </c>
      <c r="K488" s="156" t="str">
        <f t="shared" si="87"/>
        <v>F40</v>
      </c>
      <c r="L488" s="196">
        <v>43046</v>
      </c>
      <c r="M488" s="195">
        <f t="shared" si="88"/>
        <v>44</v>
      </c>
      <c r="N488" s="156" t="str">
        <f t="shared" si="89"/>
        <v>F40</v>
      </c>
      <c r="O488" s="196">
        <v>43074</v>
      </c>
      <c r="P488" s="195">
        <f t="shared" si="90"/>
        <v>44</v>
      </c>
      <c r="Q488" s="156" t="str">
        <f t="shared" si="91"/>
        <v>F40</v>
      </c>
      <c r="R488" s="196">
        <v>43101</v>
      </c>
      <c r="S488" s="195">
        <f t="shared" si="92"/>
        <v>44</v>
      </c>
      <c r="T488" s="156" t="str">
        <f t="shared" si="93"/>
        <v>F40</v>
      </c>
      <c r="U488" s="196">
        <v>43116</v>
      </c>
      <c r="V488" s="195">
        <f t="shared" si="94"/>
        <v>44</v>
      </c>
      <c r="W488" s="156" t="str">
        <f t="shared" si="95"/>
        <v>F40</v>
      </c>
      <c r="X488" s="196">
        <v>43172</v>
      </c>
    </row>
    <row r="489" spans="1:24" x14ac:dyDescent="0.25">
      <c r="A489" s="154" t="s">
        <v>419</v>
      </c>
      <c r="B489" s="154" t="s">
        <v>838</v>
      </c>
      <c r="C489" s="256" t="s">
        <v>839</v>
      </c>
      <c r="D489" s="256"/>
      <c r="E489" s="160">
        <v>38560</v>
      </c>
      <c r="F489" s="248" t="s">
        <v>285</v>
      </c>
      <c r="G489" s="195">
        <f t="shared" si="84"/>
        <v>12</v>
      </c>
      <c r="H489" s="156" t="str">
        <f t="shared" si="85"/>
        <v>JB13</v>
      </c>
      <c r="I489" s="200">
        <v>43025</v>
      </c>
      <c r="J489" s="195">
        <f t="shared" si="86"/>
        <v>12</v>
      </c>
      <c r="K489" s="156" t="str">
        <f t="shared" si="87"/>
        <v>JB13</v>
      </c>
      <c r="L489" s="196">
        <v>43046</v>
      </c>
      <c r="M489" s="195">
        <f t="shared" si="88"/>
        <v>12</v>
      </c>
      <c r="N489" s="156" t="str">
        <f t="shared" si="89"/>
        <v>JB13</v>
      </c>
      <c r="O489" s="196">
        <v>43074</v>
      </c>
      <c r="P489" s="195">
        <f t="shared" si="90"/>
        <v>12</v>
      </c>
      <c r="Q489" s="156" t="str">
        <f t="shared" si="91"/>
        <v>JB13</v>
      </c>
      <c r="R489" s="196">
        <v>43101</v>
      </c>
      <c r="S489" s="195">
        <f t="shared" si="92"/>
        <v>12</v>
      </c>
      <c r="T489" s="156" t="str">
        <f t="shared" si="93"/>
        <v>JB13</v>
      </c>
      <c r="U489" s="196">
        <v>43116</v>
      </c>
      <c r="V489" s="195">
        <f t="shared" si="94"/>
        <v>12</v>
      </c>
      <c r="W489" s="156" t="str">
        <f t="shared" si="95"/>
        <v>JB13</v>
      </c>
      <c r="X489" s="196">
        <v>43172</v>
      </c>
    </row>
    <row r="490" spans="1:24" x14ac:dyDescent="0.25">
      <c r="A490" s="154" t="s">
        <v>1420</v>
      </c>
      <c r="B490" s="154" t="s">
        <v>1421</v>
      </c>
      <c r="C490" s="256" t="s">
        <v>1422</v>
      </c>
      <c r="D490" s="256"/>
      <c r="E490" s="160">
        <v>23716</v>
      </c>
      <c r="F490" s="248" t="s">
        <v>285</v>
      </c>
      <c r="G490" s="195">
        <f t="shared" si="84"/>
        <v>52</v>
      </c>
      <c r="H490" s="156" t="str">
        <f t="shared" si="85"/>
        <v>V50</v>
      </c>
      <c r="I490" s="200">
        <v>43025</v>
      </c>
      <c r="J490" s="195">
        <f t="shared" si="86"/>
        <v>52</v>
      </c>
      <c r="K490" s="156" t="str">
        <f t="shared" si="87"/>
        <v>V50</v>
      </c>
      <c r="L490" s="196">
        <v>43046</v>
      </c>
      <c r="M490" s="195">
        <f t="shared" si="88"/>
        <v>53</v>
      </c>
      <c r="N490" s="156" t="str">
        <f t="shared" si="89"/>
        <v>V50</v>
      </c>
      <c r="O490" s="196">
        <v>43074</v>
      </c>
      <c r="P490" s="195">
        <f t="shared" si="90"/>
        <v>53</v>
      </c>
      <c r="Q490" s="156" t="str">
        <f t="shared" si="91"/>
        <v>V50</v>
      </c>
      <c r="R490" s="196">
        <v>43101</v>
      </c>
      <c r="S490" s="195">
        <f t="shared" si="92"/>
        <v>53</v>
      </c>
      <c r="T490" s="156" t="str">
        <f t="shared" si="93"/>
        <v>V50</v>
      </c>
      <c r="U490" s="196">
        <v>43116</v>
      </c>
      <c r="V490" s="195">
        <f t="shared" si="94"/>
        <v>53</v>
      </c>
      <c r="W490" s="156" t="str">
        <f t="shared" si="95"/>
        <v>V50</v>
      </c>
      <c r="X490" s="196">
        <v>43172</v>
      </c>
    </row>
    <row r="491" spans="1:24" x14ac:dyDescent="0.25">
      <c r="A491" s="154" t="s">
        <v>1423</v>
      </c>
      <c r="B491" s="154" t="s">
        <v>1424</v>
      </c>
      <c r="C491" s="256" t="s">
        <v>1425</v>
      </c>
      <c r="D491" s="256"/>
      <c r="E491" s="160">
        <v>35353</v>
      </c>
      <c r="F491" s="248" t="s">
        <v>285</v>
      </c>
      <c r="G491" s="195">
        <f t="shared" si="84"/>
        <v>21</v>
      </c>
      <c r="H491" s="156" t="str">
        <f t="shared" si="85"/>
        <v>SM</v>
      </c>
      <c r="I491" s="200">
        <v>43025</v>
      </c>
      <c r="J491" s="195">
        <f t="shared" si="86"/>
        <v>21</v>
      </c>
      <c r="K491" s="156" t="str">
        <f t="shared" si="87"/>
        <v>SM</v>
      </c>
      <c r="L491" s="196">
        <v>43046</v>
      </c>
      <c r="M491" s="195">
        <f t="shared" si="88"/>
        <v>21</v>
      </c>
      <c r="N491" s="156" t="str">
        <f t="shared" si="89"/>
        <v>SM</v>
      </c>
      <c r="O491" s="196">
        <v>43074</v>
      </c>
      <c r="P491" s="195">
        <f t="shared" si="90"/>
        <v>21</v>
      </c>
      <c r="Q491" s="156" t="str">
        <f t="shared" si="91"/>
        <v>SM</v>
      </c>
      <c r="R491" s="196">
        <v>43101</v>
      </c>
      <c r="S491" s="195">
        <f t="shared" si="92"/>
        <v>21</v>
      </c>
      <c r="T491" s="156" t="str">
        <f t="shared" si="93"/>
        <v>SM</v>
      </c>
      <c r="U491" s="196">
        <v>43116</v>
      </c>
      <c r="V491" s="195">
        <f t="shared" si="94"/>
        <v>21</v>
      </c>
      <c r="W491" s="156" t="str">
        <f t="shared" si="95"/>
        <v>SM</v>
      </c>
      <c r="X491" s="196">
        <v>43172</v>
      </c>
    </row>
    <row r="492" spans="1:24" x14ac:dyDescent="0.25">
      <c r="A492" s="181" t="s">
        <v>1426</v>
      </c>
      <c r="B492" s="181" t="s">
        <v>1427</v>
      </c>
      <c r="C492" s="256" t="s">
        <v>1428</v>
      </c>
      <c r="D492" s="256"/>
      <c r="E492" s="160">
        <v>27197</v>
      </c>
      <c r="F492" s="247" t="s">
        <v>300</v>
      </c>
      <c r="G492" s="195">
        <f t="shared" si="84"/>
        <v>43</v>
      </c>
      <c r="H492" s="156" t="str">
        <f t="shared" si="85"/>
        <v>F40</v>
      </c>
      <c r="I492" s="200">
        <v>43025</v>
      </c>
      <c r="J492" s="195">
        <f t="shared" si="86"/>
        <v>43</v>
      </c>
      <c r="K492" s="156" t="str">
        <f t="shared" si="87"/>
        <v>F40</v>
      </c>
      <c r="L492" s="196">
        <v>43046</v>
      </c>
      <c r="M492" s="195">
        <f t="shared" si="88"/>
        <v>43</v>
      </c>
      <c r="N492" s="156" t="str">
        <f t="shared" si="89"/>
        <v>F40</v>
      </c>
      <c r="O492" s="196">
        <v>43074</v>
      </c>
      <c r="P492" s="195">
        <f t="shared" si="90"/>
        <v>43</v>
      </c>
      <c r="Q492" s="156" t="str">
        <f t="shared" si="91"/>
        <v>F40</v>
      </c>
      <c r="R492" s="196">
        <v>43101</v>
      </c>
      <c r="S492" s="195">
        <f t="shared" si="92"/>
        <v>43</v>
      </c>
      <c r="T492" s="156" t="str">
        <f t="shared" si="93"/>
        <v>F40</v>
      </c>
      <c r="U492" s="196">
        <v>43116</v>
      </c>
      <c r="V492" s="195">
        <f t="shared" si="94"/>
        <v>43</v>
      </c>
      <c r="W492" s="156" t="str">
        <f t="shared" si="95"/>
        <v>F40</v>
      </c>
      <c r="X492" s="196">
        <v>43172</v>
      </c>
    </row>
    <row r="493" spans="1:24" x14ac:dyDescent="0.25">
      <c r="A493" s="154" t="s">
        <v>390</v>
      </c>
      <c r="B493" s="169" t="s">
        <v>1442</v>
      </c>
      <c r="C493" s="256" t="s">
        <v>1443</v>
      </c>
      <c r="D493" s="256"/>
      <c r="E493" s="170">
        <v>27137</v>
      </c>
      <c r="F493" s="264" t="s">
        <v>285</v>
      </c>
      <c r="G493" s="195">
        <f t="shared" si="84"/>
        <v>43</v>
      </c>
      <c r="H493" s="156" t="str">
        <f t="shared" si="85"/>
        <v>V40</v>
      </c>
      <c r="I493" s="200">
        <v>43025</v>
      </c>
      <c r="J493" s="195">
        <f t="shared" si="86"/>
        <v>43</v>
      </c>
      <c r="K493" s="156" t="str">
        <f t="shared" si="87"/>
        <v>V40</v>
      </c>
      <c r="L493" s="196">
        <v>43046</v>
      </c>
      <c r="M493" s="195">
        <f t="shared" si="88"/>
        <v>43</v>
      </c>
      <c r="N493" s="156" t="str">
        <f t="shared" si="89"/>
        <v>V40</v>
      </c>
      <c r="O493" s="196">
        <v>43074</v>
      </c>
      <c r="P493" s="195">
        <f t="shared" si="90"/>
        <v>43</v>
      </c>
      <c r="Q493" s="156" t="str">
        <f t="shared" si="91"/>
        <v>V40</v>
      </c>
      <c r="R493" s="196">
        <v>43101</v>
      </c>
      <c r="S493" s="195">
        <f t="shared" si="92"/>
        <v>43</v>
      </c>
      <c r="T493" s="156" t="str">
        <f t="shared" si="93"/>
        <v>V40</v>
      </c>
      <c r="U493" s="196">
        <v>43116</v>
      </c>
      <c r="V493" s="195">
        <f t="shared" si="94"/>
        <v>43</v>
      </c>
      <c r="W493" s="156" t="str">
        <f t="shared" si="95"/>
        <v>V40</v>
      </c>
      <c r="X493" s="196">
        <v>43172</v>
      </c>
    </row>
    <row r="494" spans="1:24" x14ac:dyDescent="0.25">
      <c r="A494" s="154" t="s">
        <v>1382</v>
      </c>
      <c r="B494" s="154" t="s">
        <v>1429</v>
      </c>
      <c r="C494" s="256" t="s">
        <v>1430</v>
      </c>
      <c r="D494" s="256"/>
      <c r="E494" s="160">
        <v>25959</v>
      </c>
      <c r="F494" s="248" t="s">
        <v>300</v>
      </c>
      <c r="G494" s="195">
        <f t="shared" si="84"/>
        <v>46</v>
      </c>
      <c r="H494" s="156" t="str">
        <f t="shared" si="85"/>
        <v>F45</v>
      </c>
      <c r="I494" s="200">
        <v>43025</v>
      </c>
      <c r="J494" s="195">
        <f t="shared" si="86"/>
        <v>46</v>
      </c>
      <c r="K494" s="156" t="str">
        <f t="shared" si="87"/>
        <v>F45</v>
      </c>
      <c r="L494" s="196">
        <v>43046</v>
      </c>
      <c r="M494" s="195">
        <f t="shared" si="88"/>
        <v>46</v>
      </c>
      <c r="N494" s="156" t="str">
        <f t="shared" si="89"/>
        <v>F45</v>
      </c>
      <c r="O494" s="196">
        <v>43074</v>
      </c>
      <c r="P494" s="195">
        <f t="shared" si="90"/>
        <v>46</v>
      </c>
      <c r="Q494" s="156" t="str">
        <f t="shared" si="91"/>
        <v>F45</v>
      </c>
      <c r="R494" s="196">
        <v>43101</v>
      </c>
      <c r="S494" s="195">
        <f t="shared" si="92"/>
        <v>47</v>
      </c>
      <c r="T494" s="156" t="str">
        <f t="shared" si="93"/>
        <v>F45</v>
      </c>
      <c r="U494" s="196">
        <v>43116</v>
      </c>
      <c r="V494" s="195">
        <f t="shared" si="94"/>
        <v>47</v>
      </c>
      <c r="W494" s="156" t="str">
        <f t="shared" si="95"/>
        <v>F45</v>
      </c>
      <c r="X494" s="196">
        <v>43172</v>
      </c>
    </row>
    <row r="495" spans="1:24" x14ac:dyDescent="0.25">
      <c r="A495" s="159" t="s">
        <v>474</v>
      </c>
      <c r="B495" s="159" t="s">
        <v>1440</v>
      </c>
      <c r="C495" s="256" t="s">
        <v>1441</v>
      </c>
      <c r="D495" s="256"/>
      <c r="E495" s="160">
        <v>31518</v>
      </c>
      <c r="F495" s="247" t="s">
        <v>285</v>
      </c>
      <c r="G495" s="195">
        <f t="shared" si="84"/>
        <v>31</v>
      </c>
      <c r="H495" s="156" t="str">
        <f t="shared" si="85"/>
        <v>SM</v>
      </c>
      <c r="I495" s="200">
        <v>43025</v>
      </c>
      <c r="J495" s="195">
        <f t="shared" si="86"/>
        <v>31</v>
      </c>
      <c r="K495" s="156" t="str">
        <f t="shared" si="87"/>
        <v>SM</v>
      </c>
      <c r="L495" s="196">
        <v>43046</v>
      </c>
      <c r="M495" s="195">
        <f t="shared" si="88"/>
        <v>31</v>
      </c>
      <c r="N495" s="156" t="str">
        <f t="shared" si="89"/>
        <v>SM</v>
      </c>
      <c r="O495" s="196">
        <v>43074</v>
      </c>
      <c r="P495" s="195">
        <f t="shared" si="90"/>
        <v>31</v>
      </c>
      <c r="Q495" s="156" t="str">
        <f t="shared" si="91"/>
        <v>SM</v>
      </c>
      <c r="R495" s="196">
        <v>43101</v>
      </c>
      <c r="S495" s="195">
        <f t="shared" si="92"/>
        <v>31</v>
      </c>
      <c r="T495" s="156" t="str">
        <f t="shared" si="93"/>
        <v>SM</v>
      </c>
      <c r="U495" s="196">
        <v>43116</v>
      </c>
      <c r="V495" s="195">
        <f t="shared" si="94"/>
        <v>31</v>
      </c>
      <c r="W495" s="156" t="str">
        <f t="shared" si="95"/>
        <v>SM</v>
      </c>
      <c r="X495" s="196">
        <v>43172</v>
      </c>
    </row>
    <row r="496" spans="1:24" x14ac:dyDescent="0.25">
      <c r="A496" s="154" t="s">
        <v>1365</v>
      </c>
      <c r="B496" s="154" t="s">
        <v>1431</v>
      </c>
      <c r="C496" s="256" t="s">
        <v>1432</v>
      </c>
      <c r="D496" s="256"/>
      <c r="E496" s="160">
        <v>37487</v>
      </c>
      <c r="F496" s="248" t="s">
        <v>285</v>
      </c>
      <c r="G496" s="195">
        <f t="shared" si="84"/>
        <v>15</v>
      </c>
      <c r="H496" s="156" t="str">
        <f t="shared" si="85"/>
        <v>JB17</v>
      </c>
      <c r="I496" s="200">
        <v>43025</v>
      </c>
      <c r="J496" s="195">
        <f t="shared" si="86"/>
        <v>15</v>
      </c>
      <c r="K496" s="156" t="str">
        <f t="shared" si="87"/>
        <v>JB17</v>
      </c>
      <c r="L496" s="196">
        <v>43046</v>
      </c>
      <c r="M496" s="195">
        <f t="shared" si="88"/>
        <v>15</v>
      </c>
      <c r="N496" s="156" t="str">
        <f t="shared" si="89"/>
        <v>JB17</v>
      </c>
      <c r="O496" s="196">
        <v>43074</v>
      </c>
      <c r="P496" s="195">
        <f t="shared" si="90"/>
        <v>15</v>
      </c>
      <c r="Q496" s="156" t="str">
        <f t="shared" si="91"/>
        <v>JB17</v>
      </c>
      <c r="R496" s="196">
        <v>43101</v>
      </c>
      <c r="S496" s="195">
        <f t="shared" si="92"/>
        <v>15</v>
      </c>
      <c r="T496" s="156" t="str">
        <f t="shared" si="93"/>
        <v>JB17</v>
      </c>
      <c r="U496" s="196">
        <v>43116</v>
      </c>
      <c r="V496" s="195">
        <f t="shared" si="94"/>
        <v>15</v>
      </c>
      <c r="W496" s="156" t="str">
        <f t="shared" si="95"/>
        <v>JB17</v>
      </c>
      <c r="X496" s="196">
        <v>43172</v>
      </c>
    </row>
    <row r="497" spans="1:24" x14ac:dyDescent="0.25">
      <c r="A497" s="154" t="s">
        <v>518</v>
      </c>
      <c r="B497" s="154" t="s">
        <v>841</v>
      </c>
      <c r="C497" s="256" t="s">
        <v>71</v>
      </c>
      <c r="D497" s="256"/>
      <c r="E497" s="160">
        <v>28713</v>
      </c>
      <c r="F497" s="248" t="s">
        <v>285</v>
      </c>
      <c r="G497" s="195">
        <f t="shared" si="84"/>
        <v>39</v>
      </c>
      <c r="H497" s="156" t="str">
        <f t="shared" si="85"/>
        <v>SM</v>
      </c>
      <c r="I497" s="200">
        <v>43025</v>
      </c>
      <c r="J497" s="195">
        <f t="shared" si="86"/>
        <v>39</v>
      </c>
      <c r="K497" s="156" t="str">
        <f t="shared" si="87"/>
        <v>SM</v>
      </c>
      <c r="L497" s="196">
        <v>43046</v>
      </c>
      <c r="M497" s="195">
        <f t="shared" si="88"/>
        <v>39</v>
      </c>
      <c r="N497" s="156" t="str">
        <f t="shared" si="89"/>
        <v>SM</v>
      </c>
      <c r="O497" s="196">
        <v>43074</v>
      </c>
      <c r="P497" s="195">
        <f t="shared" si="90"/>
        <v>39</v>
      </c>
      <c r="Q497" s="156" t="str">
        <f t="shared" si="91"/>
        <v>SM</v>
      </c>
      <c r="R497" s="196">
        <v>43101</v>
      </c>
      <c r="S497" s="195">
        <f t="shared" si="92"/>
        <v>39</v>
      </c>
      <c r="T497" s="156" t="str">
        <f t="shared" si="93"/>
        <v>SM</v>
      </c>
      <c r="U497" s="196">
        <v>43116</v>
      </c>
      <c r="V497" s="195">
        <f t="shared" si="94"/>
        <v>39</v>
      </c>
      <c r="W497" s="156" t="str">
        <f t="shared" si="95"/>
        <v>SM</v>
      </c>
      <c r="X497" s="196">
        <v>43172</v>
      </c>
    </row>
    <row r="498" spans="1:24" x14ac:dyDescent="0.25">
      <c r="A498" s="154" t="s">
        <v>735</v>
      </c>
      <c r="B498" s="154" t="s">
        <v>1433</v>
      </c>
      <c r="C498" s="256" t="s">
        <v>1434</v>
      </c>
      <c r="D498" s="256"/>
      <c r="E498" s="160">
        <v>27781</v>
      </c>
      <c r="F498" s="247" t="s">
        <v>285</v>
      </c>
      <c r="G498" s="195">
        <f t="shared" si="84"/>
        <v>41</v>
      </c>
      <c r="H498" s="156" t="str">
        <f t="shared" si="85"/>
        <v>V40</v>
      </c>
      <c r="I498" s="200">
        <v>43025</v>
      </c>
      <c r="J498" s="195">
        <f t="shared" si="86"/>
        <v>41</v>
      </c>
      <c r="K498" s="156" t="str">
        <f t="shared" si="87"/>
        <v>V40</v>
      </c>
      <c r="L498" s="196">
        <v>43046</v>
      </c>
      <c r="M498" s="195">
        <f t="shared" si="88"/>
        <v>41</v>
      </c>
      <c r="N498" s="156" t="str">
        <f t="shared" si="89"/>
        <v>V40</v>
      </c>
      <c r="O498" s="196">
        <v>43074</v>
      </c>
      <c r="P498" s="195">
        <f t="shared" si="90"/>
        <v>41</v>
      </c>
      <c r="Q498" s="156" t="str">
        <f t="shared" si="91"/>
        <v>V40</v>
      </c>
      <c r="R498" s="196">
        <v>43101</v>
      </c>
      <c r="S498" s="195">
        <f t="shared" si="92"/>
        <v>42</v>
      </c>
      <c r="T498" s="156" t="str">
        <f t="shared" si="93"/>
        <v>V40</v>
      </c>
      <c r="U498" s="196">
        <v>43116</v>
      </c>
      <c r="V498" s="195">
        <f t="shared" si="94"/>
        <v>42</v>
      </c>
      <c r="W498" s="156" t="str">
        <f t="shared" si="95"/>
        <v>V40</v>
      </c>
      <c r="X498" s="196">
        <v>43172</v>
      </c>
    </row>
    <row r="499" spans="1:24" x14ac:dyDescent="0.25">
      <c r="A499" s="154" t="s">
        <v>843</v>
      </c>
      <c r="B499" s="154" t="s">
        <v>844</v>
      </c>
      <c r="C499" s="256" t="s">
        <v>75</v>
      </c>
      <c r="D499" s="256"/>
      <c r="E499" s="174">
        <v>32386</v>
      </c>
      <c r="F499" s="251" t="s">
        <v>300</v>
      </c>
      <c r="G499" s="195">
        <f t="shared" si="84"/>
        <v>29</v>
      </c>
      <c r="H499" s="156" t="str">
        <f t="shared" si="85"/>
        <v>SW</v>
      </c>
      <c r="I499" s="200">
        <v>43025</v>
      </c>
      <c r="J499" s="195">
        <f t="shared" si="86"/>
        <v>29</v>
      </c>
      <c r="K499" s="156" t="str">
        <f t="shared" si="87"/>
        <v>SW</v>
      </c>
      <c r="L499" s="196">
        <v>43046</v>
      </c>
      <c r="M499" s="195">
        <f t="shared" si="88"/>
        <v>29</v>
      </c>
      <c r="N499" s="156" t="str">
        <f t="shared" si="89"/>
        <v>SW</v>
      </c>
      <c r="O499" s="196">
        <v>43074</v>
      </c>
      <c r="P499" s="195">
        <f t="shared" si="90"/>
        <v>29</v>
      </c>
      <c r="Q499" s="156" t="str">
        <f t="shared" si="91"/>
        <v>SW</v>
      </c>
      <c r="R499" s="196">
        <v>43101</v>
      </c>
      <c r="S499" s="195">
        <f t="shared" si="92"/>
        <v>29</v>
      </c>
      <c r="T499" s="156" t="str">
        <f t="shared" si="93"/>
        <v>SW</v>
      </c>
      <c r="U499" s="196">
        <v>43116</v>
      </c>
      <c r="V499" s="195">
        <f t="shared" si="94"/>
        <v>29</v>
      </c>
      <c r="W499" s="156" t="str">
        <f t="shared" si="95"/>
        <v>SW</v>
      </c>
      <c r="X499" s="196">
        <v>43172</v>
      </c>
    </row>
    <row r="500" spans="1:24" x14ac:dyDescent="0.25">
      <c r="A500" s="154" t="s">
        <v>846</v>
      </c>
      <c r="B500" s="154" t="s">
        <v>847</v>
      </c>
      <c r="C500" s="256" t="s">
        <v>55</v>
      </c>
      <c r="D500" s="256"/>
      <c r="E500" s="160">
        <v>38233</v>
      </c>
      <c r="F500" s="249" t="s">
        <v>300</v>
      </c>
      <c r="G500" s="195">
        <f t="shared" si="84"/>
        <v>13</v>
      </c>
      <c r="H500" s="156" t="str">
        <f t="shared" si="85"/>
        <v>JG15</v>
      </c>
      <c r="I500" s="200">
        <v>43025</v>
      </c>
      <c r="J500" s="195">
        <f t="shared" si="86"/>
        <v>13</v>
      </c>
      <c r="K500" s="156" t="str">
        <f t="shared" si="87"/>
        <v>JG15</v>
      </c>
      <c r="L500" s="196">
        <v>43046</v>
      </c>
      <c r="M500" s="195">
        <f t="shared" si="88"/>
        <v>13</v>
      </c>
      <c r="N500" s="156" t="str">
        <f t="shared" si="89"/>
        <v>JG15</v>
      </c>
      <c r="O500" s="196">
        <v>43074</v>
      </c>
      <c r="P500" s="195">
        <f t="shared" si="90"/>
        <v>13</v>
      </c>
      <c r="Q500" s="156" t="str">
        <f t="shared" si="91"/>
        <v>JG15</v>
      </c>
      <c r="R500" s="196">
        <v>43101</v>
      </c>
      <c r="S500" s="195">
        <f t="shared" si="92"/>
        <v>13</v>
      </c>
      <c r="T500" s="156" t="str">
        <f t="shared" si="93"/>
        <v>JG15</v>
      </c>
      <c r="U500" s="196">
        <v>43116</v>
      </c>
      <c r="V500" s="195">
        <f t="shared" si="94"/>
        <v>13</v>
      </c>
      <c r="W500" s="156" t="str">
        <f t="shared" si="95"/>
        <v>JG15</v>
      </c>
      <c r="X500" s="196">
        <v>43172</v>
      </c>
    </row>
    <row r="501" spans="1:24" x14ac:dyDescent="0.25">
      <c r="A501" s="154" t="s">
        <v>385</v>
      </c>
      <c r="B501" s="154" t="s">
        <v>847</v>
      </c>
      <c r="C501" s="256" t="s">
        <v>94</v>
      </c>
      <c r="D501" s="256"/>
      <c r="E501" s="158">
        <v>26229</v>
      </c>
      <c r="F501" s="249" t="s">
        <v>300</v>
      </c>
      <c r="G501" s="195">
        <f t="shared" si="84"/>
        <v>46</v>
      </c>
      <c r="H501" s="156" t="str">
        <f t="shared" si="85"/>
        <v>F45</v>
      </c>
      <c r="I501" s="200">
        <v>43025</v>
      </c>
      <c r="J501" s="195">
        <f t="shared" si="86"/>
        <v>46</v>
      </c>
      <c r="K501" s="156" t="str">
        <f t="shared" si="87"/>
        <v>F45</v>
      </c>
      <c r="L501" s="196">
        <v>43046</v>
      </c>
      <c r="M501" s="195">
        <f t="shared" si="88"/>
        <v>46</v>
      </c>
      <c r="N501" s="156" t="str">
        <f t="shared" si="89"/>
        <v>F45</v>
      </c>
      <c r="O501" s="196">
        <v>43074</v>
      </c>
      <c r="P501" s="195">
        <f t="shared" si="90"/>
        <v>46</v>
      </c>
      <c r="Q501" s="156" t="str">
        <f t="shared" si="91"/>
        <v>F45</v>
      </c>
      <c r="R501" s="196">
        <v>43101</v>
      </c>
      <c r="S501" s="195">
        <f t="shared" si="92"/>
        <v>46</v>
      </c>
      <c r="T501" s="156" t="str">
        <f t="shared" si="93"/>
        <v>F45</v>
      </c>
      <c r="U501" s="196">
        <v>43116</v>
      </c>
      <c r="V501" s="195">
        <f t="shared" si="94"/>
        <v>46</v>
      </c>
      <c r="W501" s="156" t="str">
        <f t="shared" si="95"/>
        <v>F45</v>
      </c>
      <c r="X501" s="196">
        <v>43172</v>
      </c>
    </row>
    <row r="502" spans="1:24" x14ac:dyDescent="0.25">
      <c r="A502" s="154" t="s">
        <v>851</v>
      </c>
      <c r="B502" s="154" t="s">
        <v>847</v>
      </c>
      <c r="C502" s="256" t="s">
        <v>852</v>
      </c>
      <c r="D502" s="256"/>
      <c r="E502" s="158">
        <v>26768</v>
      </c>
      <c r="F502" s="249" t="s">
        <v>285</v>
      </c>
      <c r="G502" s="195">
        <f t="shared" si="84"/>
        <v>44</v>
      </c>
      <c r="H502" s="156" t="str">
        <f t="shared" si="85"/>
        <v>V40</v>
      </c>
      <c r="I502" s="200">
        <v>43025</v>
      </c>
      <c r="J502" s="195">
        <f t="shared" si="86"/>
        <v>44</v>
      </c>
      <c r="K502" s="156" t="str">
        <f t="shared" si="87"/>
        <v>V40</v>
      </c>
      <c r="L502" s="196">
        <v>43046</v>
      </c>
      <c r="M502" s="195">
        <f t="shared" si="88"/>
        <v>44</v>
      </c>
      <c r="N502" s="156" t="str">
        <f t="shared" si="89"/>
        <v>V40</v>
      </c>
      <c r="O502" s="196">
        <v>43074</v>
      </c>
      <c r="P502" s="195">
        <f t="shared" si="90"/>
        <v>44</v>
      </c>
      <c r="Q502" s="156" t="str">
        <f t="shared" si="91"/>
        <v>V40</v>
      </c>
      <c r="R502" s="196">
        <v>43101</v>
      </c>
      <c r="S502" s="195">
        <f t="shared" si="92"/>
        <v>44</v>
      </c>
      <c r="T502" s="156" t="str">
        <f t="shared" si="93"/>
        <v>V40</v>
      </c>
      <c r="U502" s="196">
        <v>43116</v>
      </c>
      <c r="V502" s="195">
        <f t="shared" si="94"/>
        <v>44</v>
      </c>
      <c r="W502" s="156" t="str">
        <f t="shared" si="95"/>
        <v>V40</v>
      </c>
      <c r="X502" s="196">
        <v>43172</v>
      </c>
    </row>
    <row r="503" spans="1:24" x14ac:dyDescent="0.25">
      <c r="A503" s="161" t="s">
        <v>854</v>
      </c>
      <c r="B503" s="161" t="s">
        <v>855</v>
      </c>
      <c r="C503" s="256" t="s">
        <v>58</v>
      </c>
      <c r="D503" s="256"/>
      <c r="E503" s="158">
        <v>30159</v>
      </c>
      <c r="F503" s="250" t="s">
        <v>285</v>
      </c>
      <c r="G503" s="195">
        <f t="shared" si="84"/>
        <v>35</v>
      </c>
      <c r="H503" s="156" t="str">
        <f t="shared" si="85"/>
        <v>SM</v>
      </c>
      <c r="I503" s="200">
        <v>43025</v>
      </c>
      <c r="J503" s="195">
        <f t="shared" si="86"/>
        <v>35</v>
      </c>
      <c r="K503" s="156" t="str">
        <f t="shared" si="87"/>
        <v>SM</v>
      </c>
      <c r="L503" s="196">
        <v>43046</v>
      </c>
      <c r="M503" s="195">
        <f t="shared" si="88"/>
        <v>35</v>
      </c>
      <c r="N503" s="156" t="str">
        <f t="shared" si="89"/>
        <v>SM</v>
      </c>
      <c r="O503" s="196">
        <v>43074</v>
      </c>
      <c r="P503" s="195">
        <f t="shared" si="90"/>
        <v>35</v>
      </c>
      <c r="Q503" s="156" t="str">
        <f t="shared" si="91"/>
        <v>SM</v>
      </c>
      <c r="R503" s="196">
        <v>43101</v>
      </c>
      <c r="S503" s="195">
        <f t="shared" si="92"/>
        <v>35</v>
      </c>
      <c r="T503" s="156" t="str">
        <f t="shared" si="93"/>
        <v>SM</v>
      </c>
      <c r="U503" s="196">
        <v>43116</v>
      </c>
      <c r="V503" s="195">
        <f t="shared" si="94"/>
        <v>35</v>
      </c>
      <c r="W503" s="156" t="str">
        <f t="shared" si="95"/>
        <v>SM</v>
      </c>
      <c r="X503" s="196">
        <v>43172</v>
      </c>
    </row>
    <row r="504" spans="1:24" x14ac:dyDescent="0.25">
      <c r="A504" s="159" t="s">
        <v>857</v>
      </c>
      <c r="B504" s="159" t="s">
        <v>858</v>
      </c>
      <c r="C504" s="256" t="s">
        <v>859</v>
      </c>
      <c r="D504" s="256"/>
      <c r="E504" s="158">
        <v>39275</v>
      </c>
      <c r="F504" s="251" t="s">
        <v>285</v>
      </c>
      <c r="G504" s="195">
        <f t="shared" si="84"/>
        <v>10</v>
      </c>
      <c r="H504" s="156" t="str">
        <f t="shared" si="85"/>
        <v>JB11</v>
      </c>
      <c r="I504" s="200">
        <v>43025</v>
      </c>
      <c r="J504" s="195">
        <f t="shared" si="86"/>
        <v>10</v>
      </c>
      <c r="K504" s="156" t="str">
        <f t="shared" si="87"/>
        <v>JB11</v>
      </c>
      <c r="L504" s="196">
        <v>43046</v>
      </c>
      <c r="M504" s="195">
        <f t="shared" si="88"/>
        <v>10</v>
      </c>
      <c r="N504" s="156" t="str">
        <f t="shared" si="89"/>
        <v>JB11</v>
      </c>
      <c r="O504" s="196">
        <v>43074</v>
      </c>
      <c r="P504" s="195">
        <f t="shared" si="90"/>
        <v>10</v>
      </c>
      <c r="Q504" s="156" t="str">
        <f t="shared" si="91"/>
        <v>JB11</v>
      </c>
      <c r="R504" s="196">
        <v>43101</v>
      </c>
      <c r="S504" s="195">
        <f t="shared" si="92"/>
        <v>10</v>
      </c>
      <c r="T504" s="156" t="str">
        <f t="shared" si="93"/>
        <v>JB11</v>
      </c>
      <c r="U504" s="196">
        <v>43116</v>
      </c>
      <c r="V504" s="195">
        <f t="shared" si="94"/>
        <v>10</v>
      </c>
      <c r="W504" s="156" t="str">
        <f t="shared" si="95"/>
        <v>JB11</v>
      </c>
      <c r="X504" s="196">
        <v>43172</v>
      </c>
    </row>
    <row r="505" spans="1:24" x14ac:dyDescent="0.25">
      <c r="A505" s="159" t="s">
        <v>857</v>
      </c>
      <c r="B505" s="159" t="s">
        <v>858</v>
      </c>
      <c r="C505" s="148" t="s">
        <v>859</v>
      </c>
      <c r="E505" s="158">
        <v>39275</v>
      </c>
      <c r="F505" s="251" t="s">
        <v>285</v>
      </c>
      <c r="G505" s="195">
        <f t="shared" si="84"/>
        <v>10</v>
      </c>
      <c r="H505" s="156" t="str">
        <f t="shared" si="85"/>
        <v>JB11</v>
      </c>
      <c r="I505" s="200">
        <v>43025</v>
      </c>
      <c r="J505" s="195">
        <f t="shared" si="86"/>
        <v>10</v>
      </c>
      <c r="K505" s="156" t="str">
        <f t="shared" si="87"/>
        <v>JB11</v>
      </c>
      <c r="L505" s="196">
        <v>43046</v>
      </c>
      <c r="M505" s="195">
        <f t="shared" si="88"/>
        <v>10</v>
      </c>
      <c r="N505" s="156" t="str">
        <f t="shared" si="89"/>
        <v>JB11</v>
      </c>
      <c r="O505" s="196">
        <v>43074</v>
      </c>
      <c r="P505" s="195">
        <f t="shared" si="90"/>
        <v>10</v>
      </c>
      <c r="Q505" s="156" t="str">
        <f t="shared" si="91"/>
        <v>JB11</v>
      </c>
      <c r="R505" s="196">
        <v>43101</v>
      </c>
      <c r="S505" s="195">
        <f t="shared" si="92"/>
        <v>10</v>
      </c>
      <c r="T505" s="156" t="str">
        <f t="shared" si="93"/>
        <v>JB11</v>
      </c>
      <c r="U505" s="196">
        <v>43116</v>
      </c>
      <c r="V505" s="195">
        <f t="shared" si="94"/>
        <v>10</v>
      </c>
      <c r="W505" s="156" t="str">
        <f t="shared" si="95"/>
        <v>JB11</v>
      </c>
      <c r="X505" s="196">
        <v>43172</v>
      </c>
    </row>
    <row r="506" spans="1:24" x14ac:dyDescent="0.25">
      <c r="A506" s="154" t="s">
        <v>553</v>
      </c>
      <c r="B506" s="154" t="s">
        <v>858</v>
      </c>
      <c r="C506" s="256" t="s">
        <v>62</v>
      </c>
      <c r="D506" s="256"/>
      <c r="E506" s="174">
        <v>30938</v>
      </c>
      <c r="F506" s="251" t="s">
        <v>285</v>
      </c>
      <c r="G506" s="195">
        <f t="shared" si="84"/>
        <v>33</v>
      </c>
      <c r="H506" s="156" t="str">
        <f t="shared" si="85"/>
        <v>SM</v>
      </c>
      <c r="I506" s="200">
        <v>43025</v>
      </c>
      <c r="J506" s="195">
        <f t="shared" si="86"/>
        <v>33</v>
      </c>
      <c r="K506" s="156" t="str">
        <f t="shared" si="87"/>
        <v>SM</v>
      </c>
      <c r="L506" s="196">
        <v>43046</v>
      </c>
      <c r="M506" s="195">
        <f t="shared" si="88"/>
        <v>33</v>
      </c>
      <c r="N506" s="156" t="str">
        <f t="shared" si="89"/>
        <v>SM</v>
      </c>
      <c r="O506" s="196">
        <v>43074</v>
      </c>
      <c r="P506" s="195">
        <f t="shared" si="90"/>
        <v>33</v>
      </c>
      <c r="Q506" s="156" t="str">
        <f t="shared" si="91"/>
        <v>SM</v>
      </c>
      <c r="R506" s="196">
        <v>43101</v>
      </c>
      <c r="S506" s="195">
        <f t="shared" si="92"/>
        <v>33</v>
      </c>
      <c r="T506" s="156" t="str">
        <f t="shared" si="93"/>
        <v>SM</v>
      </c>
      <c r="U506" s="196">
        <v>43116</v>
      </c>
      <c r="V506" s="195">
        <f t="shared" si="94"/>
        <v>33</v>
      </c>
      <c r="W506" s="156" t="str">
        <f t="shared" si="95"/>
        <v>SM</v>
      </c>
      <c r="X506" s="196">
        <v>43172</v>
      </c>
    </row>
    <row r="507" spans="1:24" x14ac:dyDescent="0.25">
      <c r="A507" s="154" t="s">
        <v>708</v>
      </c>
      <c r="B507" s="182" t="s">
        <v>1435</v>
      </c>
      <c r="C507" s="256" t="s">
        <v>1436</v>
      </c>
      <c r="D507" s="256"/>
      <c r="E507" s="158">
        <v>31851</v>
      </c>
      <c r="F507" s="249" t="s">
        <v>300</v>
      </c>
      <c r="G507" s="195">
        <f t="shared" si="84"/>
        <v>30</v>
      </c>
      <c r="H507" s="156" t="str">
        <f t="shared" si="85"/>
        <v>SW</v>
      </c>
      <c r="I507" s="200">
        <v>43025</v>
      </c>
      <c r="J507" s="195">
        <f t="shared" si="86"/>
        <v>30</v>
      </c>
      <c r="K507" s="156" t="str">
        <f t="shared" si="87"/>
        <v>SW</v>
      </c>
      <c r="L507" s="196">
        <v>43046</v>
      </c>
      <c r="M507" s="195">
        <f t="shared" si="88"/>
        <v>30</v>
      </c>
      <c r="N507" s="156" t="str">
        <f t="shared" si="89"/>
        <v>SW</v>
      </c>
      <c r="O507" s="196">
        <v>43074</v>
      </c>
      <c r="P507" s="195">
        <f t="shared" si="90"/>
        <v>30</v>
      </c>
      <c r="Q507" s="156" t="str">
        <f t="shared" si="91"/>
        <v>SW</v>
      </c>
      <c r="R507" s="196">
        <v>43101</v>
      </c>
      <c r="S507" s="195">
        <f t="shared" si="92"/>
        <v>30</v>
      </c>
      <c r="T507" s="156" t="str">
        <f t="shared" si="93"/>
        <v>SW</v>
      </c>
      <c r="U507" s="196">
        <v>43116</v>
      </c>
      <c r="V507" s="195">
        <f t="shared" si="94"/>
        <v>31</v>
      </c>
      <c r="W507" s="156" t="str">
        <f t="shared" si="95"/>
        <v>SW</v>
      </c>
      <c r="X507" s="196">
        <v>43172</v>
      </c>
    </row>
    <row r="508" spans="1:24" x14ac:dyDescent="0.25">
      <c r="A508" s="161" t="s">
        <v>1444</v>
      </c>
      <c r="B508" s="161" t="s">
        <v>1435</v>
      </c>
      <c r="C508" s="256" t="s">
        <v>1445</v>
      </c>
      <c r="D508" s="256"/>
      <c r="E508" s="174">
        <v>32389</v>
      </c>
      <c r="F508" s="251" t="s">
        <v>285</v>
      </c>
      <c r="G508" s="195">
        <f t="shared" si="84"/>
        <v>29</v>
      </c>
      <c r="H508" s="156" t="str">
        <f t="shared" si="85"/>
        <v>SM</v>
      </c>
      <c r="I508" s="200">
        <v>43025</v>
      </c>
      <c r="J508" s="195">
        <f t="shared" si="86"/>
        <v>29</v>
      </c>
      <c r="K508" s="156" t="str">
        <f t="shared" si="87"/>
        <v>SM</v>
      </c>
      <c r="L508" s="196">
        <v>43046</v>
      </c>
      <c r="M508" s="195">
        <f t="shared" si="88"/>
        <v>29</v>
      </c>
      <c r="N508" s="156" t="str">
        <f t="shared" si="89"/>
        <v>SM</v>
      </c>
      <c r="O508" s="196">
        <v>43074</v>
      </c>
      <c r="P508" s="195">
        <f t="shared" si="90"/>
        <v>29</v>
      </c>
      <c r="Q508" s="156" t="str">
        <f t="shared" si="91"/>
        <v>SM</v>
      </c>
      <c r="R508" s="196">
        <v>43101</v>
      </c>
      <c r="S508" s="195">
        <f t="shared" si="92"/>
        <v>29</v>
      </c>
      <c r="T508" s="156" t="str">
        <f t="shared" si="93"/>
        <v>SM</v>
      </c>
      <c r="U508" s="196">
        <v>43116</v>
      </c>
      <c r="V508" s="195">
        <f t="shared" si="94"/>
        <v>29</v>
      </c>
      <c r="W508" s="156" t="str">
        <f t="shared" si="95"/>
        <v>SM</v>
      </c>
      <c r="X508" s="196">
        <v>43172</v>
      </c>
    </row>
    <row r="509" spans="1:24" x14ac:dyDescent="0.25">
      <c r="A509" s="161" t="s">
        <v>353</v>
      </c>
      <c r="B509" s="161" t="s">
        <v>862</v>
      </c>
      <c r="C509" s="256" t="s">
        <v>182</v>
      </c>
      <c r="D509" s="256"/>
      <c r="E509" s="174">
        <v>29806</v>
      </c>
      <c r="F509" s="251" t="s">
        <v>300</v>
      </c>
      <c r="G509" s="195">
        <f t="shared" si="84"/>
        <v>36</v>
      </c>
      <c r="H509" s="156" t="str">
        <f t="shared" si="85"/>
        <v>F35</v>
      </c>
      <c r="I509" s="200">
        <v>43025</v>
      </c>
      <c r="J509" s="195">
        <f t="shared" si="86"/>
        <v>36</v>
      </c>
      <c r="K509" s="156" t="str">
        <f t="shared" si="87"/>
        <v>F35</v>
      </c>
      <c r="L509" s="196">
        <v>43046</v>
      </c>
      <c r="M509" s="195">
        <f t="shared" si="88"/>
        <v>36</v>
      </c>
      <c r="N509" s="156" t="str">
        <f t="shared" si="89"/>
        <v>F35</v>
      </c>
      <c r="O509" s="196">
        <v>43074</v>
      </c>
      <c r="P509" s="195">
        <f t="shared" si="90"/>
        <v>36</v>
      </c>
      <c r="Q509" s="156" t="str">
        <f t="shared" si="91"/>
        <v>F35</v>
      </c>
      <c r="R509" s="196">
        <v>43101</v>
      </c>
      <c r="S509" s="195">
        <f t="shared" si="92"/>
        <v>36</v>
      </c>
      <c r="T509" s="156" t="str">
        <f t="shared" si="93"/>
        <v>F35</v>
      </c>
      <c r="U509" s="196">
        <v>43116</v>
      </c>
      <c r="V509" s="195">
        <f t="shared" si="94"/>
        <v>36</v>
      </c>
      <c r="W509" s="156" t="str">
        <f t="shared" si="95"/>
        <v>F35</v>
      </c>
      <c r="X509" s="196">
        <v>43172</v>
      </c>
    </row>
    <row r="510" spans="1:24" x14ac:dyDescent="0.25">
      <c r="A510" s="161" t="s">
        <v>432</v>
      </c>
      <c r="B510" s="161" t="s">
        <v>865</v>
      </c>
      <c r="C510" s="256" t="s">
        <v>74</v>
      </c>
      <c r="D510" s="256"/>
      <c r="E510" s="174">
        <v>29656</v>
      </c>
      <c r="F510" s="251" t="s">
        <v>285</v>
      </c>
      <c r="G510" s="195">
        <f t="shared" si="84"/>
        <v>36</v>
      </c>
      <c r="H510" s="156" t="str">
        <f t="shared" si="85"/>
        <v>SM</v>
      </c>
      <c r="I510" s="200">
        <v>43025</v>
      </c>
      <c r="J510" s="195">
        <f t="shared" si="86"/>
        <v>36</v>
      </c>
      <c r="K510" s="156" t="str">
        <f t="shared" si="87"/>
        <v>SM</v>
      </c>
      <c r="L510" s="196">
        <v>43046</v>
      </c>
      <c r="M510" s="195">
        <f t="shared" si="88"/>
        <v>36</v>
      </c>
      <c r="N510" s="156" t="str">
        <f t="shared" si="89"/>
        <v>SM</v>
      </c>
      <c r="O510" s="196">
        <v>43074</v>
      </c>
      <c r="P510" s="195">
        <f t="shared" si="90"/>
        <v>36</v>
      </c>
      <c r="Q510" s="156" t="str">
        <f t="shared" si="91"/>
        <v>SM</v>
      </c>
      <c r="R510" s="196">
        <v>43101</v>
      </c>
      <c r="S510" s="195">
        <f t="shared" si="92"/>
        <v>36</v>
      </c>
      <c r="T510" s="156" t="str">
        <f t="shared" si="93"/>
        <v>SM</v>
      </c>
      <c r="U510" s="196">
        <v>43116</v>
      </c>
      <c r="V510" s="195">
        <f t="shared" si="94"/>
        <v>37</v>
      </c>
      <c r="W510" s="156" t="str">
        <f t="shared" si="95"/>
        <v>SM</v>
      </c>
      <c r="X510" s="196">
        <v>43172</v>
      </c>
    </row>
    <row r="511" spans="1:24" x14ac:dyDescent="0.25">
      <c r="A511" s="159" t="s">
        <v>1437</v>
      </c>
      <c r="B511" s="159" t="s">
        <v>1438</v>
      </c>
      <c r="C511" s="256" t="s">
        <v>1439</v>
      </c>
      <c r="D511" s="256"/>
      <c r="E511" s="160">
        <v>29201</v>
      </c>
      <c r="F511" s="247" t="s">
        <v>300</v>
      </c>
      <c r="G511" s="195">
        <f t="shared" si="84"/>
        <v>37</v>
      </c>
      <c r="H511" s="156" t="str">
        <f t="shared" si="85"/>
        <v>F35</v>
      </c>
      <c r="I511" s="200">
        <v>43025</v>
      </c>
      <c r="J511" s="195">
        <f t="shared" si="86"/>
        <v>37</v>
      </c>
      <c r="K511" s="156" t="str">
        <f t="shared" si="87"/>
        <v>F35</v>
      </c>
      <c r="L511" s="196">
        <v>43046</v>
      </c>
      <c r="M511" s="195">
        <f t="shared" si="88"/>
        <v>38</v>
      </c>
      <c r="N511" s="156" t="str">
        <f t="shared" si="89"/>
        <v>F35</v>
      </c>
      <c r="O511" s="196">
        <v>43074</v>
      </c>
      <c r="P511" s="195">
        <f t="shared" si="90"/>
        <v>38</v>
      </c>
      <c r="Q511" s="156" t="str">
        <f t="shared" si="91"/>
        <v>F35</v>
      </c>
      <c r="R511" s="196">
        <v>43101</v>
      </c>
      <c r="S511" s="195">
        <f t="shared" si="92"/>
        <v>38</v>
      </c>
      <c r="T511" s="156" t="str">
        <f t="shared" si="93"/>
        <v>F35</v>
      </c>
      <c r="U511" s="196">
        <v>43116</v>
      </c>
      <c r="V511" s="195">
        <f t="shared" si="94"/>
        <v>38</v>
      </c>
      <c r="W511" s="156" t="str">
        <f t="shared" si="95"/>
        <v>F35</v>
      </c>
      <c r="X511" s="196">
        <v>43172</v>
      </c>
    </row>
    <row r="512" spans="1:24" x14ac:dyDescent="0.25">
      <c r="A512" s="154" t="s">
        <v>1446</v>
      </c>
      <c r="B512" s="154" t="s">
        <v>1447</v>
      </c>
      <c r="C512" s="256" t="s">
        <v>1448</v>
      </c>
      <c r="D512" s="256"/>
      <c r="E512" s="174">
        <v>31667</v>
      </c>
      <c r="F512" s="251" t="s">
        <v>285</v>
      </c>
      <c r="G512" s="195">
        <f t="shared" si="84"/>
        <v>31</v>
      </c>
      <c r="H512" s="156" t="str">
        <f t="shared" si="85"/>
        <v>SM</v>
      </c>
      <c r="I512" s="200">
        <v>43025</v>
      </c>
      <c r="J512" s="195">
        <f t="shared" si="86"/>
        <v>31</v>
      </c>
      <c r="K512" s="156" t="str">
        <f t="shared" si="87"/>
        <v>SM</v>
      </c>
      <c r="L512" s="196">
        <v>43046</v>
      </c>
      <c r="M512" s="195">
        <f t="shared" si="88"/>
        <v>31</v>
      </c>
      <c r="N512" s="156" t="str">
        <f t="shared" si="89"/>
        <v>SM</v>
      </c>
      <c r="O512" s="196">
        <v>43074</v>
      </c>
      <c r="P512" s="195">
        <f t="shared" si="90"/>
        <v>31</v>
      </c>
      <c r="Q512" s="156" t="str">
        <f t="shared" si="91"/>
        <v>SM</v>
      </c>
      <c r="R512" s="196">
        <v>43101</v>
      </c>
      <c r="S512" s="195">
        <f t="shared" si="92"/>
        <v>31</v>
      </c>
      <c r="T512" s="156" t="str">
        <f t="shared" si="93"/>
        <v>SM</v>
      </c>
      <c r="U512" s="196">
        <v>43116</v>
      </c>
      <c r="V512" s="195">
        <f t="shared" si="94"/>
        <v>31</v>
      </c>
      <c r="W512" s="156" t="str">
        <f t="shared" si="95"/>
        <v>SM</v>
      </c>
      <c r="X512" s="196">
        <v>43172</v>
      </c>
    </row>
  </sheetData>
  <sortState ref="A2:X512">
    <sortCondition ref="B2:B512"/>
    <sortCondition ref="A2:A512"/>
  </sortState>
  <mergeCells count="5">
    <mergeCell ref="J1:L1"/>
    <mergeCell ref="M1:O1"/>
    <mergeCell ref="P1:R1"/>
    <mergeCell ref="S1:U1"/>
    <mergeCell ref="V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</vt:lpstr>
      <vt:lpstr>XC</vt:lpstr>
      <vt:lpstr>WGP</vt:lpstr>
      <vt:lpstr>Road-Relay</vt:lpstr>
      <vt:lpstr>Names</vt:lpstr>
      <vt:lpstr>MembersDetails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Hall, David</cp:lastModifiedBy>
  <cp:lastPrinted>2014-06-03T14:25:12Z</cp:lastPrinted>
  <dcterms:created xsi:type="dcterms:W3CDTF">2013-11-12T20:15:06Z</dcterms:created>
  <dcterms:modified xsi:type="dcterms:W3CDTF">2018-01-18T10:13:16Z</dcterms:modified>
</cp:coreProperties>
</file>